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harts/chart1.xml" ContentType="application/vnd.openxmlformats-officedocument.drawingml.chart+xml"/>
  <Override PartName="/xl/charts/style2.xml" ContentType="application/vnd.ms-office.chartstyle+xml"/>
  <Override PartName="/xl/charts/colors2.xml" ContentType="application/vnd.ms-office.chartcolorstyle+xml"/>
  <Override PartName="/xl/charts/chart2.xml" ContentType="application/vnd.openxmlformats-officedocument.drawingml.chart+xml"/>
  <Override PartName="/xl/charts/style3.xml" ContentType="application/vnd.ms-office.chartstyle+xml"/>
  <Override PartName="/xl/charts/colors3.xml" ContentType="application/vnd.ms-office.chartcolorstyle+xml"/>
  <Override PartName="/xl/charts/chart3.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tvalodze\Desktop\climate_change_risk_assessment\Financed Emissions\Docs\Publish\"/>
    </mc:Choice>
  </mc:AlternateContent>
  <bookViews>
    <workbookView xWindow="0" yWindow="0" windowWidth="19200" windowHeight="7050"/>
  </bookViews>
  <sheets>
    <sheet name="Note" sheetId="15" r:id="rId1"/>
    <sheet name="Explanation" sheetId="14" r:id="rId2"/>
    <sheet name="Data" sheetId="5" r:id="rId3"/>
    <sheet name="Result-Dashboard" sheetId="13" r:id="rId4"/>
  </sheets>
  <definedNames>
    <definedName name="_xlchart.v1.0" hidden="1">'Result-Dashboard'!$B$46:$B$70</definedName>
    <definedName name="_xlchart.v1.1" hidden="1">'Result-Dashboard'!$C$46:$C$70</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NTM" hidden="1">700000</definedName>
    <definedName name="IQ_EBT_BR" hidden="1">"c378"</definedName>
    <definedName name="IQ_EBT_EXCL_BR" hidden="1">"c381"</definedName>
    <definedName name="IQ_EXTRA_ACC_ITEMS_BR" hidden="1">"c412"</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41596.5814930556</definedName>
    <definedName name="IQ_NET_DEBT_ISSUED_BR" hidden="1">"c753"</definedName>
    <definedName name="IQ_NET_INT_INC_BR" hidden="1">"c765"</definedName>
    <definedName name="IQ_NTM" hidden="1">6000</definedName>
    <definedName name="IQ_OPER_INC_BR" hidden="1">"c850"</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SALE_INTAN_CF_BR" hidden="1">"c1133"</definedName>
    <definedName name="IQ_SALE_PPE_CF_BR" hidden="1">"c1139"</definedName>
    <definedName name="IQ_SALE_REAL_ESTATE_CF_BR" hidden="1">"c1145"</definedName>
    <definedName name="IQ_SHAREOUTSTANDING" hidden="1">"c1347"</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_xlnm.Print_Area" localSheetId="1">Explanation!$A$1:$H$132</definedName>
    <definedName name="table" localSheetId="3">#REF!</definedName>
    <definedName name="table">#REF!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 i="5" l="1"/>
  <c r="J2" i="5" s="1"/>
  <c r="J7" i="5"/>
  <c r="J13" i="5"/>
  <c r="J26" i="5"/>
  <c r="J28" i="5"/>
  <c r="J33" i="5"/>
  <c r="J37" i="5"/>
  <c r="J41" i="5"/>
  <c r="J47" i="5"/>
  <c r="J50" i="5"/>
  <c r="J54" i="5"/>
  <c r="J58" i="5"/>
  <c r="J60" i="5"/>
  <c r="J64" i="5"/>
  <c r="J71" i="5"/>
  <c r="J73" i="5"/>
  <c r="J75" i="5"/>
  <c r="J78" i="5"/>
  <c r="J83" i="5"/>
  <c r="J87" i="5"/>
  <c r="G50" i="5" l="1"/>
  <c r="G60" i="5"/>
  <c r="G75" i="5"/>
  <c r="G46" i="13"/>
  <c r="F14" i="5" l="1"/>
  <c r="E2" i="5"/>
  <c r="K90" i="5"/>
  <c r="L90" i="5" s="1"/>
  <c r="E70" i="13" s="1"/>
  <c r="K25" i="5"/>
  <c r="L25" i="5" s="1"/>
  <c r="K24" i="5"/>
  <c r="L24" i="5" s="1"/>
  <c r="K23" i="5"/>
  <c r="L23" i="5" s="1"/>
  <c r="K22" i="5"/>
  <c r="L22" i="5" s="1"/>
  <c r="K21" i="5"/>
  <c r="L21" i="5" s="1"/>
  <c r="E51" i="13" s="1"/>
  <c r="K20" i="5"/>
  <c r="L20" i="5" s="1"/>
  <c r="E50" i="13" s="1"/>
  <c r="K19" i="5"/>
  <c r="L19" i="5" s="1"/>
  <c r="K18" i="5"/>
  <c r="L18" i="5" s="1"/>
  <c r="E49" i="13" s="1"/>
  <c r="K17" i="5"/>
  <c r="L17" i="5" s="1"/>
  <c r="K16" i="5"/>
  <c r="L16" i="5" s="1"/>
  <c r="K15" i="5"/>
  <c r="L15" i="5" s="1"/>
  <c r="K14" i="5"/>
  <c r="L14" i="5" s="1"/>
  <c r="E48" i="13" s="1"/>
  <c r="K87" i="5"/>
  <c r="L87" i="5" s="1"/>
  <c r="E69" i="13" s="1"/>
  <c r="K83" i="5"/>
  <c r="L83" i="5" s="1"/>
  <c r="E68" i="13" s="1"/>
  <c r="K78" i="5"/>
  <c r="L78" i="5" s="1"/>
  <c r="E67" i="13" s="1"/>
  <c r="K75" i="5"/>
  <c r="L75" i="5" s="1"/>
  <c r="E66" i="13" s="1"/>
  <c r="K73" i="5"/>
  <c r="L73" i="5" s="1"/>
  <c r="E65" i="13" s="1"/>
  <c r="K71" i="5"/>
  <c r="L71" i="5" s="1"/>
  <c r="E64" i="13" s="1"/>
  <c r="K64" i="5"/>
  <c r="L64" i="5" s="1"/>
  <c r="E63" i="13" s="1"/>
  <c r="K60" i="5"/>
  <c r="L60" i="5" s="1"/>
  <c r="E62" i="13" s="1"/>
  <c r="K58" i="5"/>
  <c r="L58" i="5" s="1"/>
  <c r="E61" i="13" s="1"/>
  <c r="K54" i="5"/>
  <c r="L54" i="5" s="1"/>
  <c r="E60" i="13" s="1"/>
  <c r="K50" i="5"/>
  <c r="L50" i="5" s="1"/>
  <c r="E59" i="13" s="1"/>
  <c r="K47" i="5"/>
  <c r="L47" i="5" s="1"/>
  <c r="E58" i="13" s="1"/>
  <c r="K41" i="5"/>
  <c r="L41" i="5" s="1"/>
  <c r="E57" i="13" s="1"/>
  <c r="K37" i="5"/>
  <c r="L37" i="5" s="1"/>
  <c r="E56" i="13" s="1"/>
  <c r="K33" i="5"/>
  <c r="L33" i="5" s="1"/>
  <c r="E55" i="13" s="1"/>
  <c r="K28" i="5"/>
  <c r="L28" i="5" s="1"/>
  <c r="E54" i="13" s="1"/>
  <c r="K26" i="5"/>
  <c r="L26" i="5" s="1"/>
  <c r="E53" i="13" s="1"/>
  <c r="K13" i="5"/>
  <c r="K7" i="5"/>
  <c r="L7" i="5" s="1"/>
  <c r="E47" i="13" s="1"/>
  <c r="K3" i="5"/>
  <c r="L3" i="5" l="1"/>
  <c r="E46" i="13" l="1"/>
  <c r="G70" i="13" l="1"/>
  <c r="G69" i="13"/>
  <c r="G68" i="13"/>
  <c r="G67" i="13"/>
  <c r="G66" i="13"/>
  <c r="G65" i="13"/>
  <c r="G64" i="13"/>
  <c r="G63" i="13"/>
  <c r="G62" i="13"/>
  <c r="G61" i="13"/>
  <c r="G60" i="13"/>
  <c r="G59" i="13"/>
  <c r="G58" i="13"/>
  <c r="G57" i="13"/>
  <c r="G56" i="13"/>
  <c r="G55" i="13"/>
  <c r="G54" i="13"/>
  <c r="G53" i="13"/>
  <c r="G51" i="13"/>
  <c r="G50" i="13"/>
  <c r="G49" i="13"/>
  <c r="G48" i="13"/>
  <c r="G47" i="13"/>
  <c r="G13" i="5" l="1"/>
  <c r="G52" i="13" l="1"/>
  <c r="G71" i="13" s="1"/>
  <c r="H52" i="13" s="1"/>
  <c r="L13" i="5"/>
  <c r="L2" i="5" s="1"/>
  <c r="G2" i="5"/>
  <c r="E52" i="13" l="1"/>
  <c r="M28" i="13"/>
  <c r="H46" i="13"/>
  <c r="H67" i="13"/>
  <c r="H50" i="13"/>
  <c r="H54" i="13"/>
  <c r="H65" i="13"/>
  <c r="H47" i="13"/>
  <c r="H55" i="13"/>
  <c r="H53" i="13"/>
  <c r="H64" i="13"/>
  <c r="H66" i="13"/>
  <c r="H61" i="13"/>
  <c r="H63" i="13"/>
  <c r="H59" i="13"/>
  <c r="H69" i="13"/>
  <c r="H51" i="13"/>
  <c r="H58" i="13"/>
  <c r="H48" i="13"/>
  <c r="H68" i="13"/>
  <c r="H70" i="13"/>
  <c r="H56" i="13"/>
  <c r="H60" i="13"/>
  <c r="H57" i="13"/>
  <c r="H49" i="13"/>
  <c r="H62" i="13"/>
  <c r="H90" i="5"/>
  <c r="H19" i="5"/>
  <c r="H16" i="5"/>
  <c r="H14" i="5"/>
  <c r="H18" i="5"/>
  <c r="H23" i="5"/>
  <c r="H15" i="5"/>
  <c r="H20" i="5"/>
  <c r="H25" i="5"/>
  <c r="H17" i="5"/>
  <c r="H24" i="5"/>
  <c r="H22" i="5"/>
  <c r="H21" i="5"/>
  <c r="H3" i="5"/>
  <c r="H75" i="5"/>
  <c r="H7" i="5"/>
  <c r="H50" i="5"/>
  <c r="H78" i="5"/>
  <c r="H33" i="5"/>
  <c r="H71" i="5"/>
  <c r="H73" i="5"/>
  <c r="H13" i="5"/>
  <c r="H83" i="5"/>
  <c r="H26" i="5"/>
  <c r="H58" i="5"/>
  <c r="H87" i="5"/>
  <c r="H64" i="5"/>
  <c r="H37" i="5"/>
  <c r="H41" i="5"/>
  <c r="H47" i="5"/>
  <c r="H54" i="5"/>
  <c r="H28" i="5"/>
  <c r="H60" i="5"/>
  <c r="C78" i="5"/>
  <c r="C83" i="5"/>
  <c r="F15" i="5"/>
  <c r="I15" i="5" s="1"/>
  <c r="C3" i="5"/>
  <c r="F3" i="5" s="1"/>
  <c r="E71" i="13" l="1"/>
  <c r="F52" i="13" s="1"/>
  <c r="H2" i="5"/>
  <c r="C87" i="5"/>
  <c r="C75" i="5"/>
  <c r="C73" i="5"/>
  <c r="C71" i="5"/>
  <c r="C64" i="5"/>
  <c r="C60" i="5"/>
  <c r="C58" i="5"/>
  <c r="C54" i="5"/>
  <c r="C50" i="5"/>
  <c r="C47" i="5"/>
  <c r="C41" i="5"/>
  <c r="C37" i="5"/>
  <c r="C33" i="5"/>
  <c r="C28" i="5"/>
  <c r="C26" i="5"/>
  <c r="C13" i="5"/>
  <c r="F13" i="5" s="1"/>
  <c r="C7" i="5"/>
  <c r="C2" i="5" l="1"/>
  <c r="D8" i="5" s="1"/>
  <c r="M31" i="13"/>
  <c r="F50" i="13"/>
  <c r="F70" i="13"/>
  <c r="F68" i="13"/>
  <c r="F64" i="13"/>
  <c r="F46" i="13"/>
  <c r="F65" i="13"/>
  <c r="F47" i="13"/>
  <c r="F69" i="13"/>
  <c r="F57" i="13"/>
  <c r="F53" i="13"/>
  <c r="F62" i="13"/>
  <c r="F48" i="13"/>
  <c r="F54" i="13"/>
  <c r="F63" i="13"/>
  <c r="F55" i="13"/>
  <c r="F60" i="13"/>
  <c r="F49" i="13"/>
  <c r="F67" i="13"/>
  <c r="F59" i="13"/>
  <c r="F56" i="13"/>
  <c r="F66" i="13"/>
  <c r="F51" i="13"/>
  <c r="F61" i="13"/>
  <c r="F58" i="13"/>
  <c r="M32" i="13"/>
  <c r="F87" i="5"/>
  <c r="I87" i="5" s="1"/>
  <c r="F17" i="5"/>
  <c r="F16" i="5"/>
  <c r="I16" i="5" s="1"/>
  <c r="F25" i="5"/>
  <c r="F90" i="5"/>
  <c r="F24" i="5"/>
  <c r="F23" i="5"/>
  <c r="I23" i="5" s="1"/>
  <c r="F22" i="5"/>
  <c r="F21" i="5"/>
  <c r="F20" i="5"/>
  <c r="F19" i="5"/>
  <c r="F18" i="5"/>
  <c r="D10" i="5" l="1"/>
  <c r="D79" i="5"/>
  <c r="D30" i="5"/>
  <c r="D34" i="5"/>
  <c r="D20" i="5"/>
  <c r="D70" i="5"/>
  <c r="D73" i="5"/>
  <c r="D87" i="5"/>
  <c r="D76" i="5"/>
  <c r="D9" i="5"/>
  <c r="D90" i="5"/>
  <c r="D49" i="5"/>
  <c r="D7" i="5"/>
  <c r="D46" i="5"/>
  <c r="D69" i="5"/>
  <c r="D88" i="5"/>
  <c r="D56" i="5"/>
  <c r="D4" i="5"/>
  <c r="D45" i="5"/>
  <c r="D65" i="5"/>
  <c r="D83" i="5"/>
  <c r="D13" i="5"/>
  <c r="D11" i="5"/>
  <c r="D89" i="5"/>
  <c r="D60" i="5"/>
  <c r="D78" i="5"/>
  <c r="D81" i="5"/>
  <c r="D17" i="5"/>
  <c r="D21" i="5"/>
  <c r="D36" i="5"/>
  <c r="D40" i="5"/>
  <c r="D3" i="5"/>
  <c r="D64" i="5"/>
  <c r="D29" i="5"/>
  <c r="D35" i="5"/>
  <c r="D6" i="5"/>
  <c r="D86" i="5"/>
  <c r="D37" i="5"/>
  <c r="D51" i="5"/>
  <c r="D15" i="5"/>
  <c r="D52" i="5"/>
  <c r="D31" i="5"/>
  <c r="D62" i="5"/>
  <c r="D33" i="5"/>
  <c r="D23" i="5"/>
  <c r="D61" i="5"/>
  <c r="D74" i="5"/>
  <c r="D25" i="5"/>
  <c r="D54" i="5"/>
  <c r="D77" i="5"/>
  <c r="D84" i="5"/>
  <c r="D24" i="5"/>
  <c r="D28" i="5"/>
  <c r="D85" i="5"/>
  <c r="D42" i="5"/>
  <c r="D50" i="5"/>
  <c r="D39" i="5"/>
  <c r="D82" i="5"/>
  <c r="D63" i="5"/>
  <c r="D57" i="5"/>
  <c r="D43" i="5"/>
  <c r="D68" i="5"/>
  <c r="D47" i="5"/>
  <c r="D71" i="5"/>
  <c r="D16" i="5"/>
  <c r="D14" i="5"/>
  <c r="D80" i="5"/>
  <c r="D22" i="5"/>
  <c r="D18" i="5"/>
  <c r="D32" i="5"/>
  <c r="D53" i="5"/>
  <c r="D38" i="5"/>
  <c r="D5" i="5"/>
  <c r="D41" i="5"/>
  <c r="D48" i="5"/>
  <c r="D59" i="5"/>
  <c r="D72" i="5"/>
  <c r="D27" i="5"/>
  <c r="D67" i="5"/>
  <c r="D66" i="5"/>
  <c r="D26" i="5"/>
  <c r="D75" i="5"/>
  <c r="D44" i="5"/>
  <c r="D12" i="5"/>
  <c r="D55" i="5"/>
  <c r="D58" i="5"/>
  <c r="D19" i="5"/>
  <c r="C69" i="13"/>
  <c r="O69" i="13" s="1"/>
  <c r="I90" i="5"/>
  <c r="F75" i="5"/>
  <c r="I18" i="5"/>
  <c r="I21" i="5"/>
  <c r="I24" i="5"/>
  <c r="F60" i="5"/>
  <c r="I17" i="5"/>
  <c r="F50" i="5"/>
  <c r="F58" i="5"/>
  <c r="F64" i="5"/>
  <c r="I20" i="5"/>
  <c r="I25" i="5"/>
  <c r="F28" i="5"/>
  <c r="F73" i="5"/>
  <c r="I19" i="5"/>
  <c r="I22" i="5"/>
  <c r="F26" i="5"/>
  <c r="F33" i="5"/>
  <c r="F37" i="5"/>
  <c r="F47" i="5"/>
  <c r="F54" i="5"/>
  <c r="F71" i="5"/>
  <c r="F78" i="5"/>
  <c r="F83" i="5"/>
  <c r="D2" i="5" l="1"/>
  <c r="C70" i="13"/>
  <c r="O70" i="13" s="1"/>
  <c r="C51" i="13"/>
  <c r="C50" i="13"/>
  <c r="C49" i="13"/>
  <c r="I75" i="5"/>
  <c r="I60" i="5"/>
  <c r="I37" i="5"/>
  <c r="I26" i="5"/>
  <c r="I28" i="5"/>
  <c r="I58" i="5"/>
  <c r="I78" i="5"/>
  <c r="I54" i="5"/>
  <c r="I83" i="5"/>
  <c r="I71" i="5"/>
  <c r="I47" i="5"/>
  <c r="I33" i="5"/>
  <c r="I73" i="5"/>
  <c r="I14" i="5"/>
  <c r="F7" i="5"/>
  <c r="I7" i="5" s="1"/>
  <c r="I64" i="5"/>
  <c r="I50" i="5"/>
  <c r="C68" i="13" l="1"/>
  <c r="O68" i="13" s="1"/>
  <c r="C63" i="13"/>
  <c r="O63" i="13" s="1"/>
  <c r="C60" i="13"/>
  <c r="O60" i="13" s="1"/>
  <c r="C67" i="13"/>
  <c r="O67" i="13" s="1"/>
  <c r="C64" i="13"/>
  <c r="O64" i="13" s="1"/>
  <c r="C62" i="13"/>
  <c r="O62" i="13" s="1"/>
  <c r="C59" i="13"/>
  <c r="O59" i="13" s="1"/>
  <c r="C66" i="13"/>
  <c r="O66" i="13" s="1"/>
  <c r="C47" i="13"/>
  <c r="C48" i="13"/>
  <c r="C61" i="13"/>
  <c r="O61" i="13" s="1"/>
  <c r="C65" i="13"/>
  <c r="O65" i="13" s="1"/>
  <c r="C54" i="13"/>
  <c r="O54" i="13" s="1"/>
  <c r="C55" i="13"/>
  <c r="O55" i="13" s="1"/>
  <c r="C53" i="13"/>
  <c r="O53" i="13" s="1"/>
  <c r="C58" i="13"/>
  <c r="O58" i="13" s="1"/>
  <c r="C56" i="13"/>
  <c r="O56" i="13" s="1"/>
  <c r="I13" i="5"/>
  <c r="I3" i="5"/>
  <c r="C52" i="13" l="1"/>
  <c r="C46" i="13"/>
  <c r="O48" i="13"/>
  <c r="O47" i="13"/>
  <c r="O46" i="13" l="1"/>
  <c r="F41" i="5" l="1"/>
  <c r="I41" i="5" l="1"/>
  <c r="I2" i="5" s="1"/>
  <c r="C57" i="13" l="1"/>
  <c r="O57" i="13" s="1"/>
  <c r="O71" i="13" s="1"/>
  <c r="C71" i="13" l="1"/>
  <c r="D53" i="13" s="1"/>
  <c r="D46" i="13" l="1"/>
  <c r="D63" i="13"/>
  <c r="D69" i="13"/>
  <c r="D60" i="13"/>
  <c r="D65" i="13"/>
  <c r="D50" i="13"/>
  <c r="D70" i="13"/>
  <c r="D56" i="13"/>
  <c r="D51" i="13"/>
  <c r="D58" i="13"/>
  <c r="D55" i="13"/>
  <c r="D49" i="13"/>
  <c r="D68" i="13"/>
  <c r="D48" i="13"/>
  <c r="D57" i="13"/>
  <c r="D62" i="13"/>
  <c r="D61" i="13"/>
  <c r="D54" i="13"/>
  <c r="M35" i="13"/>
  <c r="M36" i="13" s="1"/>
  <c r="D66" i="13"/>
  <c r="D67" i="13"/>
  <c r="D47" i="13"/>
  <c r="D52" i="13"/>
  <c r="D64" i="13"/>
  <c r="D59" i="13"/>
  <c r="H71" i="13"/>
  <c r="F71" i="13"/>
  <c r="D71" i="13" l="1"/>
</calcChain>
</file>

<file path=xl/sharedStrings.xml><?xml version="1.0" encoding="utf-8"?>
<sst xmlns="http://schemas.openxmlformats.org/spreadsheetml/2006/main" count="370" uniqueCount="304">
  <si>
    <t>A</t>
  </si>
  <si>
    <t>B</t>
  </si>
  <si>
    <t>C</t>
  </si>
  <si>
    <t>D</t>
  </si>
  <si>
    <t>E</t>
  </si>
  <si>
    <t>F</t>
  </si>
  <si>
    <t>G</t>
  </si>
  <si>
    <t>H</t>
  </si>
  <si>
    <t>I</t>
  </si>
  <si>
    <t>J</t>
  </si>
  <si>
    <t>K</t>
  </si>
  <si>
    <t>L</t>
  </si>
  <si>
    <t>M</t>
  </si>
  <si>
    <t>N</t>
  </si>
  <si>
    <t>O</t>
  </si>
  <si>
    <t>P</t>
  </si>
  <si>
    <t>Q</t>
  </si>
  <si>
    <t>R</t>
  </si>
  <si>
    <t>S</t>
  </si>
  <si>
    <t>T</t>
  </si>
  <si>
    <t>Assets</t>
  </si>
  <si>
    <t>Nace-Code</t>
  </si>
  <si>
    <t>Agriculture, Forestry and Fishing</t>
  </si>
  <si>
    <t>Forestry and Logging</t>
  </si>
  <si>
    <t>Fishing and Aquaculture</t>
  </si>
  <si>
    <t>Mining and Quarrying</t>
  </si>
  <si>
    <t>Manufacturing</t>
  </si>
  <si>
    <t>Manufacture of Coke and refined Petroleum Products</t>
  </si>
  <si>
    <t>Manufacture of Chemicals and chemical Products</t>
  </si>
  <si>
    <t xml:space="preserve">Manufacture of basic pharmaceutical Products and pharmaceutical Preparations </t>
  </si>
  <si>
    <t xml:space="preserve">Manufacture of electrical Equipment </t>
  </si>
  <si>
    <t xml:space="preserve">Manufacture of Machinery and Equipment </t>
  </si>
  <si>
    <t>Electricity, Gas, Steam and Air Conditioning Supply</t>
  </si>
  <si>
    <t>Water Supply, Sewerage, Waste Management and Remediation Activities</t>
  </si>
  <si>
    <t>Construction</t>
  </si>
  <si>
    <t>Wholesale and Retail Trade</t>
  </si>
  <si>
    <t>Transportation and Storage</t>
  </si>
  <si>
    <t>Accommodation and Food Service Activities</t>
  </si>
  <si>
    <t>Information and Communication</t>
  </si>
  <si>
    <t>Financial and Insurance Activities</t>
  </si>
  <si>
    <t>Real Estate Activities</t>
  </si>
  <si>
    <t>Professional, Scientific and Technical Activities</t>
  </si>
  <si>
    <t>Administrative and Support Service Activities</t>
  </si>
  <si>
    <t>Public Administration and Defence, Compulsory Social Security</t>
  </si>
  <si>
    <t>Education</t>
  </si>
  <si>
    <t>Human Health and Social Work Activities</t>
  </si>
  <si>
    <t>Arts, Entertainment and Recreation</t>
  </si>
  <si>
    <t>Other Service Activities</t>
  </si>
  <si>
    <t>Activities of Households as Employers</t>
  </si>
  <si>
    <t>Activities of Extraterritorial Organisations and Bodies</t>
  </si>
  <si>
    <t>U</t>
  </si>
  <si>
    <t>Telecommunications</t>
  </si>
  <si>
    <t>Scientific research and development</t>
  </si>
  <si>
    <t xml:space="preserve">Social work activities </t>
  </si>
  <si>
    <t>Crop and animal production, hunting and related service activities</t>
  </si>
  <si>
    <t>Mining of coal and lignite</t>
  </si>
  <si>
    <t>Extraction of crude petroleum and natural gas</t>
  </si>
  <si>
    <t>Mining of metal ores</t>
  </si>
  <si>
    <t>Other mining and quarrying</t>
  </si>
  <si>
    <t>Mining support service activities</t>
  </si>
  <si>
    <t>Sewerage</t>
  </si>
  <si>
    <t>Waste collection, treatment and disposal activities; materials recovery</t>
  </si>
  <si>
    <t>Remediation activities and other waste management services</t>
  </si>
  <si>
    <t>Water collection, treatment and supply</t>
  </si>
  <si>
    <t>Specialised construction activities</t>
  </si>
  <si>
    <t>Civil engineering</t>
  </si>
  <si>
    <t>Construction of buildings</t>
  </si>
  <si>
    <t>Wholesale and retail trade and repair of motor vehicles and motorcycles</t>
  </si>
  <si>
    <t>Wholesale trade, except of motor vehicles and motorcycles</t>
  </si>
  <si>
    <t>Retail trade, except of motor vehicles and motorcycles</t>
  </si>
  <si>
    <t>Land transport and transport via pipelines</t>
  </si>
  <si>
    <t>Water transport</t>
  </si>
  <si>
    <t>Air transport</t>
  </si>
  <si>
    <t>Warehousing and support activities for transportation</t>
  </si>
  <si>
    <t>Postal and courier activities</t>
  </si>
  <si>
    <t>Food and beverage service activities</t>
  </si>
  <si>
    <t>Accommodation</t>
  </si>
  <si>
    <t>Financial service activities, except insurance and pension funding</t>
  </si>
  <si>
    <t>Activities auxiliary to financial services and insurance activities</t>
  </si>
  <si>
    <t>Insurance, reinsurance and pension funding, except compulsory social security</t>
  </si>
  <si>
    <t>Rental and leasing activities</t>
  </si>
  <si>
    <t>Employment activities</t>
  </si>
  <si>
    <t>Travel agency, tour operator and other reservation service and related activities</t>
  </si>
  <si>
    <t>Security and investigation activities</t>
  </si>
  <si>
    <t>Services to buildings and landscape activities</t>
  </si>
  <si>
    <t>Office administrative, office support and other business support activities</t>
  </si>
  <si>
    <t>Creative, arts and entertainment activities</t>
  </si>
  <si>
    <t>Libraries, archives, museums and other cultural activities</t>
  </si>
  <si>
    <t>Gambling and betting activities</t>
  </si>
  <si>
    <t>Sports activities and amusement and recreation activities</t>
  </si>
  <si>
    <t>Activities of membership organisations</t>
  </si>
  <si>
    <t>Repair of computers and personal and household goods</t>
  </si>
  <si>
    <t>Other personal service activities</t>
  </si>
  <si>
    <t>Activities of households as employers of domestic personnel</t>
  </si>
  <si>
    <t>Undifferentiated goods- and services-producing activities of private households for own use</t>
  </si>
  <si>
    <t>01</t>
  </si>
  <si>
    <t>02</t>
  </si>
  <si>
    <t>03</t>
  </si>
  <si>
    <t>05</t>
  </si>
  <si>
    <t>06</t>
  </si>
  <si>
    <t>07</t>
  </si>
  <si>
    <t>08</t>
  </si>
  <si>
    <t>09</t>
  </si>
  <si>
    <t>19</t>
  </si>
  <si>
    <t>20</t>
  </si>
  <si>
    <t>21</t>
  </si>
  <si>
    <t>27</t>
  </si>
  <si>
    <t>28</t>
  </si>
  <si>
    <t>35</t>
  </si>
  <si>
    <t>36</t>
  </si>
  <si>
    <t>37</t>
  </si>
  <si>
    <t>38</t>
  </si>
  <si>
    <t>39</t>
  </si>
  <si>
    <t>41</t>
  </si>
  <si>
    <t>42</t>
  </si>
  <si>
    <t>43</t>
  </si>
  <si>
    <t>45</t>
  </si>
  <si>
    <t>46</t>
  </si>
  <si>
    <t>47</t>
  </si>
  <si>
    <t>49</t>
  </si>
  <si>
    <t>50</t>
  </si>
  <si>
    <t>51</t>
  </si>
  <si>
    <t>52</t>
  </si>
  <si>
    <t>53</t>
  </si>
  <si>
    <t>55</t>
  </si>
  <si>
    <t>56</t>
  </si>
  <si>
    <t>61</t>
  </si>
  <si>
    <t>64</t>
  </si>
  <si>
    <t>65</t>
  </si>
  <si>
    <t>66</t>
  </si>
  <si>
    <t>68</t>
  </si>
  <si>
    <t>72</t>
  </si>
  <si>
    <t>77</t>
  </si>
  <si>
    <t>78</t>
  </si>
  <si>
    <t>79</t>
  </si>
  <si>
    <t>80</t>
  </si>
  <si>
    <t>81</t>
  </si>
  <si>
    <t>82</t>
  </si>
  <si>
    <t>84</t>
  </si>
  <si>
    <t>85</t>
  </si>
  <si>
    <t>88</t>
  </si>
  <si>
    <t>90</t>
  </si>
  <si>
    <t>91</t>
  </si>
  <si>
    <t>92</t>
  </si>
  <si>
    <t>93</t>
  </si>
  <si>
    <t>94</t>
  </si>
  <si>
    <t>95</t>
  </si>
  <si>
    <t>96</t>
  </si>
  <si>
    <t>97</t>
  </si>
  <si>
    <t>98</t>
  </si>
  <si>
    <t>TOTAL</t>
  </si>
  <si>
    <t>Aktivität/Branche</t>
  </si>
  <si>
    <t>Kusys</t>
  </si>
  <si>
    <t>Sector Description</t>
  </si>
  <si>
    <t>Loan Volume in GEL</t>
  </si>
  <si>
    <t>Volume (%)</t>
  </si>
  <si>
    <t>Country</t>
  </si>
  <si>
    <t>Bank</t>
  </si>
  <si>
    <t>Total Emissions COUNTRY:</t>
  </si>
  <si>
    <t>Financed Emissions COUNTRY:</t>
  </si>
  <si>
    <t>Financed Emissions BANK:</t>
  </si>
  <si>
    <t>t CO2 eq</t>
  </si>
  <si>
    <t>of total</t>
  </si>
  <si>
    <t>of country</t>
  </si>
  <si>
    <t>Copy Bank</t>
  </si>
  <si>
    <t>Manufacture of Food Products, Manufacture of Beverages, Manufacture of Tobacco Products</t>
  </si>
  <si>
    <t>10, 11, 12</t>
  </si>
  <si>
    <t xml:space="preserve">Manufacture of Textiles, Manufacture of wearing Apparel, Manufacture of Leather and related Products </t>
  </si>
  <si>
    <t>13, 14, 15</t>
  </si>
  <si>
    <t xml:space="preserve">Manufacture of Wood and of Products of Wood and Cork, except Furniture; Manufacture of Articles of Straw and Plaiting Material, Manufacture of Paper and Paper Products, Printing and Reproduction of Recorded Media </t>
  </si>
  <si>
    <t>16, 17, 18</t>
  </si>
  <si>
    <t xml:space="preserve">Manufacture of Rubber and plastic Products, Manufacture of other non-metallic mineral Products </t>
  </si>
  <si>
    <t>22, 23</t>
  </si>
  <si>
    <t>Manufacture of basic Metals, Manufacture of fabricated metal Products, except Machinery and Equipment, Manufacture of Computer, electronic and optical Products</t>
  </si>
  <si>
    <t>24, 25, 26</t>
  </si>
  <si>
    <t xml:space="preserve">Manufacture of Motor Vehicles, Trailers and semi-Trailers, Manufacture of other Transport Equipment </t>
  </si>
  <si>
    <t>29, 30</t>
  </si>
  <si>
    <t>Manufacture of Furniture, Other manufacturing, Repair and installation of Machinery and Equipment</t>
  </si>
  <si>
    <t>31, 32, 33</t>
  </si>
  <si>
    <t>Publishing, Motion picture, video and television programme production, sound recording and music publishing activities, Programming and broadcasting activities</t>
  </si>
  <si>
    <t>58, 59, 60</t>
  </si>
  <si>
    <t>Computer programming, consultancy and related activities, Information service activities</t>
  </si>
  <si>
    <t>62, 63</t>
  </si>
  <si>
    <t>Legal and accounting activities, Activities of head offices; management consultancy activities, Architecture and engineering activities; technical testing and analysis</t>
  </si>
  <si>
    <t>69, 70, 71</t>
  </si>
  <si>
    <t xml:space="preserve">Advertising and market research, Other professional, scientific and technical activities, Veterinary activities </t>
  </si>
  <si>
    <t>73, 74, 75</t>
  </si>
  <si>
    <t>Human health activities, Residential care activities</t>
  </si>
  <si>
    <t>86, 87</t>
  </si>
  <si>
    <t>GHG-Emissions    (Gg CO2 eq)</t>
  </si>
  <si>
    <t>Financed Emissions in                                                t CO2 e</t>
  </si>
  <si>
    <t>GHG-Emissions (%)</t>
  </si>
  <si>
    <t>Manufacturing: Food, Beverages &amp; Tobaco</t>
  </si>
  <si>
    <t>Manufacturing: Chemicals</t>
  </si>
  <si>
    <t>Manufacturing: Rubber and Plastic</t>
  </si>
  <si>
    <t>Manufacturing: Metals</t>
  </si>
  <si>
    <t>Manufacturing: Other</t>
  </si>
  <si>
    <r>
      <t>Financed Emissions per Sector (</t>
    </r>
    <r>
      <rPr>
        <b/>
        <sz val="28"/>
        <color rgb="FFC00000"/>
        <rFont val="Calibri"/>
        <family val="2"/>
        <scheme val="minor"/>
      </rPr>
      <t>BANK</t>
    </r>
    <r>
      <rPr>
        <b/>
        <sz val="28"/>
        <color theme="1"/>
        <rFont val="Calibri"/>
        <family val="2"/>
        <scheme val="minor"/>
      </rPr>
      <t>)</t>
    </r>
  </si>
  <si>
    <t>Total Emissions in                                                t CO2 e</t>
  </si>
  <si>
    <t xml:space="preserve">    Financed Emissions (Bank) cumulative</t>
  </si>
  <si>
    <r>
      <t>Financed Emissions (</t>
    </r>
    <r>
      <rPr>
        <b/>
        <sz val="20"/>
        <color rgb="FFC00000"/>
        <rFont val="Arial"/>
        <family val="2"/>
      </rPr>
      <t>Country</t>
    </r>
    <r>
      <rPr>
        <b/>
        <sz val="20"/>
        <rFont val="Arial"/>
        <family val="2"/>
      </rPr>
      <t>)</t>
    </r>
  </si>
  <si>
    <r>
      <t xml:space="preserve">    Total Emissions (</t>
    </r>
    <r>
      <rPr>
        <b/>
        <sz val="20"/>
        <color rgb="FFC00000"/>
        <rFont val="Arial"/>
        <family val="2"/>
      </rPr>
      <t>Country</t>
    </r>
    <r>
      <rPr>
        <b/>
        <sz val="20"/>
        <rFont val="Arial"/>
        <family val="2"/>
      </rPr>
      <t xml:space="preserve">) </t>
    </r>
  </si>
  <si>
    <t>Loan Volume in GEL COUNTRY</t>
  </si>
  <si>
    <t>Financed Emissions COUNTRY     (Gg CO2 eq)</t>
  </si>
  <si>
    <t>Financed Emissions BANK                    (Gg CO2 eq)</t>
  </si>
  <si>
    <t>Attribution Factor per Sector</t>
  </si>
  <si>
    <t>Attribution Factor per Sector COUNTRY</t>
  </si>
  <si>
    <t>https://nacev2.com/en</t>
  </si>
  <si>
    <t>Welcome to the Financed Emissions Dashboard!</t>
  </si>
  <si>
    <t>https://carbonaccountingfinancials.com/</t>
  </si>
  <si>
    <t>This Excel-Tool consists of three sheets: You are now on the first sheet labeled "Explanation". This</t>
  </si>
  <si>
    <t>emissions of your bank. The assessment logic is an adaptation of the PCAF concept (Partnership for</t>
  </si>
  <si>
    <t xml:space="preserve">carbon accounting financials). Please refer to this link for more information on PCAF: </t>
  </si>
  <si>
    <t>detailed information on customer level, as the later is only available from very view companies.</t>
  </si>
  <si>
    <t>give an informed estimate in the circumstance of limited data (this equals quality score 3b in PCAF-</t>
  </si>
  <si>
    <t>codes of C 10, C 11 and C12.</t>
  </si>
  <si>
    <r>
      <t xml:space="preserve">Column A contains the sector-code. In this tool, the international </t>
    </r>
    <r>
      <rPr>
        <sz val="11"/>
        <color rgb="FFFF0000"/>
        <rFont val="Calibri"/>
        <family val="2"/>
        <scheme val="minor"/>
      </rPr>
      <t>NACE code system</t>
    </r>
    <r>
      <rPr>
        <sz val="11"/>
        <color theme="1"/>
        <rFont val="Calibri"/>
        <family val="2"/>
        <scheme val="minor"/>
      </rPr>
      <t xml:space="preserve"> is used.</t>
    </r>
  </si>
  <si>
    <t xml:space="preserve">for this specific combination. In such a case, Column A contains the codes for all sectors concerned. </t>
  </si>
  <si>
    <t>Column B contains the associated sector name. What kind of economic activities the sector contains</t>
  </si>
  <si>
    <t xml:space="preserve">Example: </t>
  </si>
  <si>
    <t xml:space="preserve">  contained under A "Agriculture, Forestry and Fishing" is</t>
  </si>
  <si>
    <t xml:space="preserve">  an aggregation of all sub-sectors and will be calculated</t>
  </si>
  <si>
    <t xml:space="preserve">  automatically.</t>
  </si>
  <si>
    <t xml:space="preserve">  available data was not detailed enough to allow for a more</t>
  </si>
  <si>
    <t xml:space="preserve">  Please note that on the level of Assets or Emissions the</t>
  </si>
  <si>
    <t xml:space="preserve">  differentiated input concerning the forms of agriculture.</t>
  </si>
  <si>
    <t>Column D is calculated automatically, it sets the loan volume in relation to the total portfolio volume.</t>
  </si>
  <si>
    <t>follows: By dividing the bank's loan through the total assets of the sector it can be seen which part</t>
  </si>
  <si>
    <t>the sector's capital is equaled with the part of the sector's emissions and thus multiplied with these.</t>
  </si>
  <si>
    <t>the tool. However, as emission data can be considered rather static for the time being, the lack of</t>
  </si>
  <si>
    <t>Column H is calculated automatically, it sets the emission volume in relation to the total emissions.</t>
  </si>
  <si>
    <t>For more transparency, in the Result-Dashboard this figure is translated to Tons (t) of CO2 equivalents.</t>
  </si>
  <si>
    <t>For more information on SARAS, please refer to:</t>
  </si>
  <si>
    <t>In analogy to column F, the same operation to estimate the Attribution factor is performed on country</t>
  </si>
  <si>
    <t>level in column K.</t>
  </si>
  <si>
    <t>Lastly, Column L completes the calculation of the financed emissions on country level with the same</t>
  </si>
  <si>
    <t>operation that has been explained for the banks in column I.</t>
  </si>
  <si>
    <t>As a final remark, please note that the only input from your side is the loan volume on sector level</t>
  </si>
  <si>
    <t>in the yellow fields. Please consider possible aggregations of sectors that are indicated in columns</t>
  </si>
  <si>
    <t xml:space="preserve">The Result Dashboard on the third sheet offers you a transparent way of presenting the calculation's </t>
  </si>
  <si>
    <t>In the figures used, the volume of the major sectors are given on the figure itself while the results for</t>
  </si>
  <si>
    <t>smaller, less important sectors are given on the right as an overview. If you want to change this or if</t>
  </si>
  <si>
    <t>you prefer another form of representation, please feel free to change the figures to your needs and</t>
  </si>
  <si>
    <t>wishes. To enable you to adapt this data sheet to your needs, a lock has been deliberately omitted.</t>
  </si>
  <si>
    <t>Thank you for using this tool.</t>
  </si>
  <si>
    <t>Data Sheet</t>
  </si>
  <si>
    <t>Result-Dashboard Sheet</t>
  </si>
  <si>
    <t>Consequently, the precision and quality of this is far from an exact measure, but still adequate to</t>
  </si>
  <si>
    <t>is listed in great detail when referring to this address:</t>
  </si>
  <si>
    <t>A and B. Please do not change other fields that the yellow fields in column C. Thank you.</t>
  </si>
  <si>
    <t>results in comparison between bank and country data. Please note that because of differing portfolio</t>
  </si>
  <si>
    <t>up-to-datedness is not considered critical. Please note that - in adherence to the required format of</t>
  </si>
  <si>
    <r>
      <t xml:space="preserve">the data source - this </t>
    </r>
    <r>
      <rPr>
        <sz val="11"/>
        <color rgb="FFFF0000"/>
        <rFont val="Calibri"/>
        <family val="2"/>
        <scheme val="minor"/>
      </rPr>
      <t>figure is not given in CO2 equivalents but in Gigagrams (Gg) of CO2 equivalents</t>
    </r>
    <r>
      <rPr>
        <sz val="11"/>
        <color theme="1"/>
        <rFont val="Calibri"/>
        <family val="2"/>
        <scheme val="minor"/>
      </rPr>
      <t xml:space="preserve">.  </t>
    </r>
  </si>
  <si>
    <t xml:space="preserve">  and animal production…" should be inserted, the volume </t>
  </si>
  <si>
    <t>sheet contains an overview and explanation of the "Data" sheet, which is used for data-input and</t>
  </si>
  <si>
    <t>the calculations. The results of the explanations are presented on the sheet "Result-Dashboard".</t>
  </si>
  <si>
    <r>
      <t xml:space="preserve">Please note that in this version of the tool, we are using </t>
    </r>
    <r>
      <rPr>
        <sz val="11"/>
        <color rgb="FFFF0000"/>
        <rFont val="Calibri"/>
        <family val="2"/>
        <scheme val="minor"/>
      </rPr>
      <t>averaged data on sector</t>
    </r>
    <r>
      <rPr>
        <sz val="11"/>
        <color theme="1"/>
        <rFont val="Calibri"/>
        <family val="2"/>
        <scheme val="minor"/>
      </rPr>
      <t xml:space="preserve"> </t>
    </r>
    <r>
      <rPr>
        <sz val="11"/>
        <color rgb="FFFF0000"/>
        <rFont val="Calibri"/>
        <family val="2"/>
        <scheme val="minor"/>
      </rPr>
      <t xml:space="preserve">level </t>
    </r>
    <r>
      <rPr>
        <sz val="11"/>
        <color theme="1"/>
        <rFont val="Calibri"/>
        <family val="2"/>
        <scheme val="minor"/>
      </rPr>
      <t>instead of</t>
    </r>
  </si>
  <si>
    <t>terms). In the future, as more detailed data becomes available, the available options will improve.</t>
  </si>
  <si>
    <t>Please refer to this link for more information on NACE:</t>
  </si>
  <si>
    <t>Depending upon the available data on "Assets" and "Emissions" (see below), the granularity of the</t>
  </si>
  <si>
    <t>sectors differs: For most sectors, data input is done at the sub-sector level. For others, however,</t>
  </si>
  <si>
    <t xml:space="preserve">Example: In line 14, the sub-sectors "Manufacture of Food Products", "Manufacture of Beverages" </t>
  </si>
  <si>
    <t xml:space="preserve">and "Manufacture of Tobacco Products" are combined. Hence, in column A ,we find their respective </t>
  </si>
  <si>
    <r>
      <t xml:space="preserve">Column C contains the loan volume, which is the </t>
    </r>
    <r>
      <rPr>
        <sz val="11"/>
        <color rgb="FFFF0000"/>
        <rFont val="Calibri"/>
        <family val="2"/>
        <scheme val="minor"/>
      </rPr>
      <t>only information that you need to input yourself</t>
    </r>
    <r>
      <rPr>
        <sz val="11"/>
        <color theme="1"/>
        <rFont val="Calibri"/>
        <family val="2"/>
        <scheme val="minor"/>
      </rPr>
      <t>.</t>
    </r>
  </si>
  <si>
    <t xml:space="preserve">Column E contains the "Assets" on sector level. It is used as a denominator for the "Attribution Factor". </t>
  </si>
  <si>
    <t xml:space="preserve">Column F contains the calculation of the "Attribution Factor". It is an important result and derived as  </t>
  </si>
  <si>
    <t>of the sector's capital has been financed by the bank. As this capital enables emissions, the part of</t>
  </si>
  <si>
    <t>As a Gigagram is 1 billion Grams, Gigagrams can be converted to Tons by the multiplier of *1000.</t>
  </si>
  <si>
    <t xml:space="preserve">Column I contains the core result of the calculation. Using the GHG-emission volume of the sector </t>
  </si>
  <si>
    <t xml:space="preserve">and the Attribution Factor, the Financed Emissions on bank-level are calculated. Please note that this </t>
  </si>
  <si>
    <t>compositions, the figures may require some esthetic adaptation after data input.</t>
  </si>
  <si>
    <t xml:space="preserve">The data for the assets of the Georgian economic sectors was sourced from SARAS based on statistical </t>
  </si>
  <si>
    <t>This sheet contains a complete compilation of data necessary to give an estimate of the total financed</t>
  </si>
  <si>
    <t>several sub-sectors had to be combined because the asset data or emission data was only available</t>
  </si>
  <si>
    <t xml:space="preserve">Please only use the fields with a yellow backgroundcolor for your input, fields with a grey background </t>
  </si>
  <si>
    <t>color contain aggregated data which should not be changed.</t>
  </si>
  <si>
    <t xml:space="preserve">  Here, only the loan volume for the sub-sector A 01 "Crop</t>
  </si>
  <si>
    <t xml:space="preserve">data of companies CAT I-IV from 2021, the update status is June 2023. </t>
  </si>
  <si>
    <t>GHG-Emissions (Gg CO2 eq)</t>
  </si>
  <si>
    <t>Column G contains the 2017 GHG-emissions of Georgia as reported towards the Paris Agreement</t>
  </si>
  <si>
    <t>and have an update status of 2021. As more recent data becomes available, this will be included in</t>
  </si>
  <si>
    <t>result is again given in Gigagrams (Gg), for the "Result-Dashboard" it is translated to Tons (t).</t>
  </si>
  <si>
    <t xml:space="preserve"> https://reportal.ge/en/?lang=en-US</t>
  </si>
  <si>
    <t>Financed Emissions Tool</t>
  </si>
  <si>
    <t>Version 1.1</t>
  </si>
  <si>
    <t>Disclaimer</t>
  </si>
  <si>
    <t>Salome Tvalodze</t>
  </si>
  <si>
    <t>Head of Sustainable Finance Division</t>
  </si>
  <si>
    <t>Financial Stability Department</t>
  </si>
  <si>
    <t xml:space="preserve">G. Lortqipanidze St. #4, Tbilisi, 0105, Georgia | </t>
  </si>
  <si>
    <t>Contact Person NBG</t>
  </si>
  <si>
    <t>Tel: +995 322 406 287 | +995 555 575171</t>
  </si>
  <si>
    <t>Salome.Tvalodze@nbg.gov.ge </t>
  </si>
  <si>
    <t xml:space="preserve"> www.nbg.gov.ge</t>
  </si>
  <si>
    <t xml:space="preserve">Column J contains the total loan volume issued to legal entities for the sector under consideration. </t>
  </si>
  <si>
    <t xml:space="preserve">It is used as a reference in order to set the financed emissions of each bank into context and compare </t>
  </si>
  <si>
    <t xml:space="preserve">it with the total of the whole country. The loan volumes are fed from the reports of the NBG reporting </t>
  </si>
  <si>
    <t>system and have an update status of June 2023.</t>
  </si>
  <si>
    <t>Financed Emissions COUNTRY (Gg CO2 eq)</t>
  </si>
  <si>
    <t>The Financed Emissions Tool is expressly designed and intended for use by Georgian financial institutions exclusively. Any other form of commercial utilization is strictly prohibited.</t>
  </si>
  <si>
    <t>The NBG maintains proprietary rights over this tool and is distributed under its specific authorization to assist financial institutions in their operations. The Tool and any related materials may not be transferred, assigned, sublicensed, or redistributed to any third parties without the explicit written consent of the NBG. Redistributing or sharing the Tool with other parties for their use is not allowed.</t>
  </si>
  <si>
    <t xml:space="preserve">By accessing this tool, you acknowledge your understanding of and adherence to the terms and conditions outlined in this disclaimer. </t>
  </si>
  <si>
    <t>The National Bank of Georgia (NBG) is committed to maintaining the relevance and accuracy of the Financed Emissions (FE) Tool. To ensure its continued effectiveness, the NBG will update the tool at least once a year to incorporate new data and other advancements.</t>
  </si>
  <si>
    <r>
      <t>The latest version of the FE Tool will be made available for download on the NBG's official website (</t>
    </r>
    <r>
      <rPr>
        <u/>
        <sz val="11"/>
        <color rgb="FF595959"/>
        <rFont val="Sylfaen"/>
        <family val="1"/>
      </rPr>
      <t>https://nbg.gov.ge/en/page/climate-change</t>
    </r>
    <r>
      <rPr>
        <sz val="11"/>
        <color rgb="FF595959"/>
        <rFont val="Sylfaen"/>
        <family val="1"/>
      </rPr>
      <t>). We encourage all users to regularly visit our website to access the most up-to-date and comprehensive version of the tool.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</si>
</sst>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 #,##0.00_-;_-* &quot;-&quot;??_-;_-@_-"/>
    <numFmt numFmtId="165" formatCode="_-* #,##0_-;\-* #,##0_-;_-* &quot;-&quot;??_-;_-@_-"/>
    <numFmt numFmtId="166" formatCode="_-* #,##0.00\ _€_-;\-* #,##0.00\ _€_-;_-* &quot;-&quot;??\ _€_-;_-@_-"/>
    <numFmt numFmtId="167" formatCode="0.0%"/>
  </numFmts>
  <fonts count="43" x14ac:knownFonts="1">
    <font>
      <sz val="11"/>
      <color theme="1"/>
      <name val="Calibri"/>
      <family val="2"/>
      <scheme val="minor"/>
    </font>
    <font>
      <sz val="11"/>
      <color theme="1"/>
      <name val="Calibri"/>
      <family val="2"/>
      <scheme val="minor"/>
    </font>
    <font>
      <b/>
      <sz val="10"/>
      <color rgb="FFFFFFFF"/>
      <name val="Arial"/>
      <family val="2"/>
    </font>
    <font>
      <sz val="10"/>
      <color rgb="FF000000"/>
      <name val="Arial"/>
      <family val="2"/>
    </font>
    <font>
      <sz val="12"/>
      <color rgb="FF757171"/>
      <name val="Arial"/>
      <family val="2"/>
    </font>
    <font>
      <sz val="11"/>
      <color indexed="8"/>
      <name val="Calibri"/>
      <family val="2"/>
      <scheme val="minor"/>
    </font>
    <font>
      <b/>
      <sz val="10"/>
      <color theme="0"/>
      <name val="Arial"/>
      <family val="2"/>
    </font>
    <font>
      <b/>
      <sz val="10"/>
      <color rgb="FFC00000"/>
      <name val="Arial"/>
      <family val="2"/>
    </font>
    <font>
      <b/>
      <sz val="10"/>
      <color theme="1"/>
      <name val="Arial"/>
      <family val="2"/>
    </font>
    <font>
      <sz val="10"/>
      <name val="Arial"/>
      <family val="2"/>
    </font>
    <font>
      <sz val="12"/>
      <color theme="2" tint="-0.499984740745262"/>
      <name val="Arial"/>
      <family val="2"/>
    </font>
    <font>
      <sz val="10"/>
      <color indexed="8"/>
      <name val="Arial"/>
      <family val="2"/>
    </font>
    <font>
      <b/>
      <sz val="10"/>
      <name val="Arial"/>
      <family val="2"/>
    </font>
    <font>
      <b/>
      <sz val="10"/>
      <color theme="0"/>
      <name val="Tahoma"/>
      <family val="2"/>
    </font>
    <font>
      <sz val="14"/>
      <name val="Arial"/>
      <family val="2"/>
    </font>
    <font>
      <b/>
      <sz val="14"/>
      <name val="Arial"/>
      <family val="2"/>
    </font>
    <font>
      <b/>
      <sz val="20"/>
      <name val="Arial"/>
      <family val="2"/>
    </font>
    <font>
      <b/>
      <sz val="28"/>
      <color theme="1"/>
      <name val="Calibri"/>
      <family val="2"/>
      <scheme val="minor"/>
    </font>
    <font>
      <b/>
      <sz val="10"/>
      <color theme="0" tint="-0.14999847407452621"/>
      <name val="Arial"/>
      <family val="2"/>
    </font>
    <font>
      <b/>
      <sz val="16"/>
      <name val="Arial"/>
      <family val="2"/>
    </font>
    <font>
      <b/>
      <sz val="12"/>
      <name val="Arial"/>
      <family val="2"/>
    </font>
    <font>
      <sz val="11"/>
      <color theme="0"/>
      <name val="Calibri"/>
      <family val="2"/>
      <scheme val="minor"/>
    </font>
    <font>
      <b/>
      <sz val="28"/>
      <color rgb="FFC00000"/>
      <name val="Calibri"/>
      <family val="2"/>
      <scheme val="minor"/>
    </font>
    <font>
      <sz val="11"/>
      <name val="Calibri"/>
      <family val="2"/>
      <scheme val="minor"/>
    </font>
    <font>
      <b/>
      <sz val="20"/>
      <color rgb="FFC00000"/>
      <name val="Arial"/>
      <family val="2"/>
    </font>
    <font>
      <sz val="11"/>
      <color rgb="FFFF0000"/>
      <name val="Calibri"/>
      <family val="2"/>
      <scheme val="minor"/>
    </font>
    <font>
      <b/>
      <sz val="11"/>
      <color theme="1"/>
      <name val="Calibri"/>
      <family val="2"/>
      <scheme val="minor"/>
    </font>
    <font>
      <u/>
      <sz val="11"/>
      <color theme="10"/>
      <name val="Calibri"/>
      <family val="2"/>
      <scheme val="minor"/>
    </font>
    <font>
      <i/>
      <sz val="11"/>
      <color theme="0" tint="-0.499984740745262"/>
      <name val="Calibri"/>
      <family val="2"/>
      <scheme val="minor"/>
    </font>
    <font>
      <b/>
      <sz val="11"/>
      <color rgb="FFFF0000"/>
      <name val="Calibri"/>
      <family val="2"/>
      <scheme val="minor"/>
    </font>
    <font>
      <b/>
      <sz val="16"/>
      <color rgb="FF5F9796"/>
      <name val="Calibri"/>
      <family val="2"/>
      <scheme val="minor"/>
    </font>
    <font>
      <b/>
      <sz val="11"/>
      <color rgb="FF595959"/>
      <name val="Sylfaen"/>
      <family val="1"/>
    </font>
    <font>
      <sz val="11"/>
      <color rgb="FF595959"/>
      <name val="Sylfaen"/>
      <family val="1"/>
    </font>
    <font>
      <sz val="10"/>
      <color rgb="FF595959"/>
      <name val="Sylfaen"/>
      <family val="1"/>
    </font>
    <font>
      <b/>
      <sz val="24"/>
      <color rgb="FF5F9796"/>
      <name val="Sylfaen"/>
      <family val="1"/>
    </font>
    <font>
      <sz val="24"/>
      <color theme="1"/>
      <name val="Sylfaen"/>
      <family val="1"/>
    </font>
    <font>
      <sz val="12"/>
      <color theme="1"/>
      <name val="Sylfaen"/>
      <family val="1"/>
    </font>
    <font>
      <sz val="11"/>
      <color theme="1"/>
      <name val="Sylfaen"/>
      <family val="1"/>
    </font>
    <font>
      <sz val="11"/>
      <name val="Sylfaen"/>
      <family val="1"/>
    </font>
    <font>
      <sz val="12"/>
      <color theme="1" tint="0.249977111117893"/>
      <name val="Sylfaen"/>
      <family val="1"/>
    </font>
    <font>
      <sz val="11"/>
      <color theme="1" tint="0.249977111117893"/>
      <name val="Sylfaen"/>
      <family val="1"/>
    </font>
    <font>
      <b/>
      <u/>
      <sz val="12"/>
      <color theme="1" tint="0.249977111117893"/>
      <name val="Sylfaen"/>
      <family val="1"/>
    </font>
    <font>
      <u/>
      <sz val="11"/>
      <color rgb="FF595959"/>
      <name val="Sylfaen"/>
      <family val="1"/>
    </font>
  </fonts>
  <fills count="18">
    <fill>
      <patternFill patternType="none"/>
    </fill>
    <fill>
      <patternFill patternType="gray125"/>
    </fill>
    <fill>
      <patternFill patternType="solid">
        <fgColor rgb="FF808080"/>
        <bgColor rgb="FF000000"/>
      </patternFill>
    </fill>
    <fill>
      <patternFill patternType="solid">
        <fgColor rgb="FFD9D9D9"/>
        <bgColor rgb="FF000000"/>
      </patternFill>
    </fill>
    <fill>
      <patternFill patternType="solid">
        <fgColor rgb="FFFFFFFF"/>
        <bgColor rgb="FF000000"/>
      </patternFill>
    </fill>
    <fill>
      <patternFill patternType="solid">
        <fgColor theme="8" tint="-0.499984740745262"/>
        <bgColor indexed="64"/>
      </patternFill>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rgb="FFC00000"/>
        <bgColor indexed="64"/>
      </patternFill>
    </fill>
    <fill>
      <patternFill patternType="solid">
        <fgColor theme="7" tint="-0.249977111117893"/>
        <bgColor indexed="64"/>
      </patternFill>
    </fill>
    <fill>
      <patternFill patternType="solid">
        <fgColor theme="8" tint="-0.499984740745262"/>
        <bgColor rgb="FF000000"/>
      </patternFill>
    </fill>
    <fill>
      <patternFill patternType="solid">
        <fgColor theme="1" tint="0.34998626667073579"/>
        <bgColor rgb="FF000000"/>
      </patternFill>
    </fill>
    <fill>
      <patternFill patternType="solid">
        <fgColor rgb="FFFFF2CC"/>
        <bgColor indexed="64"/>
      </patternFill>
    </fill>
  </fills>
  <borders count="13">
    <border>
      <left/>
      <right/>
      <top/>
      <bottom/>
      <diagonal/>
    </border>
    <border>
      <left style="thin">
        <color rgb="FFC0C0C0"/>
      </left>
      <right style="thin">
        <color rgb="FFC0C0C0"/>
      </right>
      <top/>
      <bottom style="thick">
        <color rgb="FFC0C0C0"/>
      </bottom>
      <diagonal/>
    </border>
    <border>
      <left/>
      <right style="thin">
        <color rgb="FFC0C0C0"/>
      </right>
      <top/>
      <bottom style="thick">
        <color rgb="FFC0C0C0"/>
      </bottom>
      <diagonal/>
    </border>
    <border>
      <left/>
      <right style="thin">
        <color rgb="FFC0C0C0"/>
      </right>
      <top/>
      <bottom/>
      <diagonal/>
    </border>
    <border>
      <left style="thin">
        <color rgb="FFC0C0C0"/>
      </left>
      <right style="thin">
        <color rgb="FFC0C0C0"/>
      </right>
      <top style="thick">
        <color rgb="FFC0C0C0"/>
      </top>
      <bottom style="thick">
        <color rgb="FFC0C0C0"/>
      </bottom>
      <diagonal/>
    </border>
    <border>
      <left/>
      <right/>
      <top/>
      <bottom style="thick">
        <color rgb="FFC0C0C0"/>
      </bottom>
      <diagonal/>
    </border>
    <border>
      <left style="thin">
        <color indexed="22"/>
      </left>
      <right style="thin">
        <color indexed="22"/>
      </right>
      <top/>
      <bottom style="thick">
        <color indexed="22"/>
      </bottom>
      <diagonal/>
    </border>
    <border>
      <left style="thin">
        <color indexed="22"/>
      </left>
      <right style="thin">
        <color indexed="22"/>
      </right>
      <top/>
      <bottom style="thin">
        <color indexed="22"/>
      </bottom>
      <diagonal/>
    </border>
    <border>
      <left style="thin">
        <color indexed="22"/>
      </left>
      <right style="thin">
        <color indexed="22"/>
      </right>
      <top style="thick">
        <color indexed="22"/>
      </top>
      <bottom style="thick">
        <color indexed="22"/>
      </bottom>
      <diagonal/>
    </border>
    <border>
      <left style="thin">
        <color indexed="22"/>
      </left>
      <right style="thin">
        <color indexed="22"/>
      </right>
      <top style="mediumDashed">
        <color indexed="22"/>
      </top>
      <bottom style="thick">
        <color indexed="22"/>
      </bottom>
      <diagonal/>
    </border>
    <border>
      <left/>
      <right/>
      <top/>
      <bottom style="thin">
        <color indexed="64"/>
      </bottom>
      <diagonal/>
    </border>
    <border>
      <left/>
      <right style="thin">
        <color rgb="FFC0C0C0"/>
      </right>
      <top/>
      <bottom style="thin">
        <color indexed="64"/>
      </bottom>
      <diagonal/>
    </border>
    <border>
      <left/>
      <right style="thin">
        <color indexed="22"/>
      </right>
      <top/>
      <bottom style="thin">
        <color indexed="22"/>
      </bottom>
      <diagonal/>
    </border>
  </borders>
  <cellStyleXfs count="12">
    <xf numFmtId="0" fontId="0" fillId="0" borderId="0"/>
    <xf numFmtId="164" fontId="1" fillId="0" borderId="0" applyFont="0" applyFill="0" applyBorder="0" applyAlignment="0" applyProtection="0"/>
    <xf numFmtId="164" fontId="5" fillId="0" borderId="0" applyFont="0" applyFill="0" applyBorder="0" applyAlignment="0" applyProtection="0"/>
    <xf numFmtId="9" fontId="1" fillId="0" borderId="0" applyFont="0" applyFill="0" applyBorder="0" applyAlignment="0" applyProtection="0"/>
    <xf numFmtId="0" fontId="9" fillId="0" borderId="0"/>
    <xf numFmtId="9" fontId="5" fillId="0" borderId="0" applyFont="0" applyFill="0" applyBorder="0" applyAlignment="0" applyProtection="0"/>
    <xf numFmtId="0" fontId="11" fillId="0" borderId="0"/>
    <xf numFmtId="164" fontId="5" fillId="0" borderId="0" applyFont="0" applyFill="0" applyBorder="0" applyAlignment="0" applyProtection="0"/>
    <xf numFmtId="164" fontId="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27" fillId="0" borderId="0" applyNumberFormat="0" applyFill="0" applyBorder="0" applyAlignment="0" applyProtection="0"/>
  </cellStyleXfs>
  <cellXfs count="102">
    <xf numFmtId="0" fontId="0" fillId="0" borderId="0" xfId="0"/>
    <xf numFmtId="49" fontId="2" fillId="2" borderId="1" xfId="0" applyNumberFormat="1" applyFont="1" applyFill="1" applyBorder="1" applyAlignment="1">
      <alignment horizontal="center" vertical="center" wrapText="1"/>
    </xf>
    <xf numFmtId="0" fontId="2" fillId="2" borderId="2" xfId="0" applyFont="1" applyFill="1" applyBorder="1" applyAlignment="1">
      <alignment horizontal="left" vertical="center" wrapText="1"/>
    </xf>
    <xf numFmtId="49" fontId="2" fillId="2" borderId="0" xfId="0" applyNumberFormat="1" applyFont="1" applyFill="1" applyAlignment="1">
      <alignment horizontal="center" vertical="center" wrapText="1"/>
    </xf>
    <xf numFmtId="0" fontId="2" fillId="2" borderId="3" xfId="0" applyFont="1" applyFill="1" applyBorder="1" applyAlignment="1">
      <alignment horizontal="left" vertical="center" wrapText="1"/>
    </xf>
    <xf numFmtId="49" fontId="3" fillId="3" borderId="4"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3" fillId="3" borderId="5" xfId="0" applyFont="1" applyFill="1" applyBorder="1" applyAlignment="1">
      <alignment horizontal="left" vertical="center" wrapText="1"/>
    </xf>
    <xf numFmtId="49" fontId="4" fillId="4" borderId="0" xfId="0" applyNumberFormat="1" applyFont="1" applyFill="1" applyAlignment="1">
      <alignment horizontal="center" vertical="center"/>
    </xf>
    <xf numFmtId="1" fontId="4" fillId="4" borderId="0" xfId="0" applyNumberFormat="1" applyFont="1" applyFill="1" applyAlignment="1">
      <alignment horizontal="center" vertical="center"/>
    </xf>
    <xf numFmtId="165" fontId="6" fillId="5" borderId="0" xfId="2" applyNumberFormat="1" applyFont="1" applyFill="1" applyBorder="1" applyAlignment="1">
      <alignment horizontal="center" vertical="center" wrapText="1"/>
    </xf>
    <xf numFmtId="49" fontId="2" fillId="2" borderId="10" xfId="0" applyNumberFormat="1" applyFont="1" applyFill="1" applyBorder="1" applyAlignment="1">
      <alignment horizontal="center" vertical="center" wrapText="1"/>
    </xf>
    <xf numFmtId="0" fontId="2" fillId="2" borderId="11" xfId="0" applyFont="1" applyFill="1" applyBorder="1" applyAlignment="1">
      <alignment horizontal="left" vertical="center" wrapText="1"/>
    </xf>
    <xf numFmtId="0" fontId="0" fillId="0" borderId="10" xfId="0" applyBorder="1"/>
    <xf numFmtId="10" fontId="6" fillId="5" borderId="0" xfId="3" applyNumberFormat="1" applyFont="1" applyFill="1" applyBorder="1" applyAlignment="1">
      <alignment horizontal="center" vertical="center" wrapText="1"/>
    </xf>
    <xf numFmtId="10" fontId="0" fillId="0" borderId="0" xfId="3" applyNumberFormat="1" applyFont="1"/>
    <xf numFmtId="0" fontId="9" fillId="0" borderId="0" xfId="4"/>
    <xf numFmtId="0" fontId="9" fillId="6" borderId="0" xfId="4" applyFill="1"/>
    <xf numFmtId="165" fontId="9" fillId="0" borderId="0" xfId="2" applyNumberFormat="1" applyFont="1" applyAlignment="1">
      <alignment horizontal="center"/>
    </xf>
    <xf numFmtId="165" fontId="9" fillId="6" borderId="0" xfId="2" applyNumberFormat="1" applyFont="1" applyFill="1" applyAlignment="1">
      <alignment horizontal="center"/>
    </xf>
    <xf numFmtId="0" fontId="9" fillId="0" borderId="0" xfId="4" applyAlignment="1">
      <alignment horizontal="center"/>
    </xf>
    <xf numFmtId="0" fontId="9" fillId="8" borderId="0" xfId="4" applyFill="1"/>
    <xf numFmtId="1" fontId="10" fillId="8" borderId="0" xfId="5" applyNumberFormat="1" applyFont="1" applyFill="1" applyAlignment="1">
      <alignment horizontal="center" vertical="center"/>
    </xf>
    <xf numFmtId="0" fontId="6" fillId="7" borderId="12" xfId="6" applyFont="1" applyFill="1" applyBorder="1" applyAlignment="1">
      <alignment horizontal="left" vertical="center" wrapText="1"/>
    </xf>
    <xf numFmtId="0" fontId="6" fillId="7" borderId="0" xfId="6" applyFont="1" applyFill="1" applyAlignment="1">
      <alignment horizontal="center" vertical="center" wrapText="1"/>
    </xf>
    <xf numFmtId="0" fontId="12" fillId="0" borderId="0" xfId="4" applyFont="1"/>
    <xf numFmtId="0" fontId="6" fillId="5" borderId="0" xfId="6" applyFont="1" applyFill="1" applyAlignment="1">
      <alignment horizontal="center" vertical="center"/>
    </xf>
    <xf numFmtId="164" fontId="2" fillId="2" borderId="2" xfId="1" applyFont="1" applyFill="1" applyBorder="1" applyAlignment="1">
      <alignment horizontal="left" vertical="center" wrapText="1"/>
    </xf>
    <xf numFmtId="164" fontId="7" fillId="9" borderId="6" xfId="1" applyFont="1" applyFill="1" applyBorder="1" applyAlignment="1">
      <alignment vertical="center" wrapText="1"/>
    </xf>
    <xf numFmtId="164" fontId="7" fillId="9" borderId="7" xfId="1" applyFont="1" applyFill="1" applyBorder="1" applyAlignment="1">
      <alignment vertical="center" wrapText="1"/>
    </xf>
    <xf numFmtId="10" fontId="2" fillId="2" borderId="2" xfId="3" applyNumberFormat="1" applyFont="1" applyFill="1" applyBorder="1" applyAlignment="1">
      <alignment horizontal="right" vertical="center" wrapText="1"/>
    </xf>
    <xf numFmtId="164" fontId="8" fillId="10" borderId="8" xfId="1" quotePrefix="1" applyFont="1" applyFill="1" applyBorder="1" applyAlignment="1">
      <alignment vertical="center" wrapText="1"/>
    </xf>
    <xf numFmtId="10" fontId="8" fillId="10" borderId="8" xfId="3" quotePrefix="1" applyNumberFormat="1" applyFont="1" applyFill="1" applyBorder="1" applyAlignment="1">
      <alignment vertical="center" wrapText="1"/>
    </xf>
    <xf numFmtId="0" fontId="9" fillId="10" borderId="0" xfId="4" applyFill="1" applyAlignment="1">
      <alignment horizontal="center"/>
    </xf>
    <xf numFmtId="0" fontId="9" fillId="10" borderId="0" xfId="4" applyFill="1"/>
    <xf numFmtId="165" fontId="9" fillId="10" borderId="0" xfId="2" applyNumberFormat="1" applyFont="1" applyFill="1" applyAlignment="1">
      <alignment horizontal="center"/>
    </xf>
    <xf numFmtId="0" fontId="12" fillId="10" borderId="0" xfId="4" applyFont="1" applyFill="1"/>
    <xf numFmtId="165" fontId="15" fillId="10" borderId="0" xfId="2" applyNumberFormat="1" applyFont="1" applyFill="1" applyAlignment="1">
      <alignment horizontal="center"/>
    </xf>
    <xf numFmtId="0" fontId="15" fillId="10" borderId="0" xfId="4" applyFont="1" applyFill="1"/>
    <xf numFmtId="164" fontId="12" fillId="10" borderId="0" xfId="4" applyNumberFormat="1" applyFont="1" applyFill="1"/>
    <xf numFmtId="10" fontId="14" fillId="0" borderId="0" xfId="5" applyNumberFormat="1" applyFont="1" applyAlignment="1">
      <alignment horizontal="left"/>
    </xf>
    <xf numFmtId="0" fontId="16" fillId="10" borderId="0" xfId="4" applyFont="1" applyFill="1"/>
    <xf numFmtId="0" fontId="17" fillId="10" borderId="0" xfId="0" applyFont="1" applyFill="1"/>
    <xf numFmtId="0" fontId="18" fillId="10" borderId="0" xfId="4" applyFont="1" applyFill="1"/>
    <xf numFmtId="164" fontId="18" fillId="10" borderId="0" xfId="4" applyNumberFormat="1" applyFont="1" applyFill="1"/>
    <xf numFmtId="164" fontId="7" fillId="10" borderId="0" xfId="1" applyFont="1" applyFill="1"/>
    <xf numFmtId="164" fontId="8" fillId="12" borderId="8" xfId="1" quotePrefix="1" applyFont="1" applyFill="1" applyBorder="1" applyAlignment="1">
      <alignment vertical="center" wrapText="1"/>
    </xf>
    <xf numFmtId="0" fontId="19" fillId="10" borderId="0" xfId="4" applyFont="1" applyFill="1"/>
    <xf numFmtId="165" fontId="19" fillId="11" borderId="0" xfId="4" applyNumberFormat="1" applyFont="1" applyFill="1"/>
    <xf numFmtId="10" fontId="19" fillId="11" borderId="0" xfId="3" applyNumberFormat="1" applyFont="1" applyFill="1"/>
    <xf numFmtId="0" fontId="19" fillId="11" borderId="0" xfId="4" applyFont="1" applyFill="1"/>
    <xf numFmtId="0" fontId="20" fillId="10" borderId="0" xfId="4" applyFont="1" applyFill="1"/>
    <xf numFmtId="0" fontId="12" fillId="9" borderId="0" xfId="6" applyFont="1" applyFill="1" applyAlignment="1">
      <alignment horizontal="center" vertical="center" wrapText="1"/>
    </xf>
    <xf numFmtId="0" fontId="12" fillId="9" borderId="12" xfId="6" applyFont="1" applyFill="1" applyBorder="1" applyAlignment="1">
      <alignment horizontal="left" vertical="center" wrapText="1"/>
    </xf>
    <xf numFmtId="167" fontId="12" fillId="10" borderId="0" xfId="3" applyNumberFormat="1" applyFont="1" applyFill="1"/>
    <xf numFmtId="164" fontId="8" fillId="9" borderId="8" xfId="1" quotePrefix="1" applyFont="1" applyFill="1" applyBorder="1" applyAlignment="1">
      <alignment vertical="center" wrapText="1"/>
    </xf>
    <xf numFmtId="164" fontId="8" fillId="12" borderId="7" xfId="1" applyFont="1" applyFill="1" applyBorder="1" applyAlignment="1">
      <alignment vertical="center" wrapText="1"/>
    </xf>
    <xf numFmtId="164" fontId="8" fillId="12" borderId="6" xfId="1" applyFont="1" applyFill="1" applyBorder="1" applyAlignment="1">
      <alignment vertical="center" wrapText="1"/>
    </xf>
    <xf numFmtId="166" fontId="0" fillId="0" borderId="0" xfId="0" applyNumberFormat="1"/>
    <xf numFmtId="10" fontId="8" fillId="10" borderId="9" xfId="3" quotePrefix="1" applyNumberFormat="1" applyFont="1" applyFill="1" applyBorder="1" applyAlignment="1">
      <alignment vertical="center" wrapText="1"/>
    </xf>
    <xf numFmtId="10" fontId="6" fillId="16" borderId="2" xfId="3" applyNumberFormat="1" applyFont="1" applyFill="1" applyBorder="1" applyAlignment="1">
      <alignment horizontal="right" vertical="center" wrapText="1"/>
    </xf>
    <xf numFmtId="10" fontId="6" fillId="2" borderId="2" xfId="3" applyNumberFormat="1" applyFont="1" applyFill="1" applyBorder="1" applyAlignment="1">
      <alignment horizontal="right" vertical="center" wrapText="1"/>
    </xf>
    <xf numFmtId="10" fontId="6" fillId="12" borderId="8" xfId="3" quotePrefix="1" applyNumberFormat="1" applyFont="1" applyFill="1" applyBorder="1" applyAlignment="1">
      <alignment vertical="center" wrapText="1"/>
    </xf>
    <xf numFmtId="164" fontId="6" fillId="2" borderId="2" xfId="1" applyFont="1" applyFill="1" applyBorder="1" applyAlignment="1">
      <alignment horizontal="left" vertical="center" wrapText="1"/>
    </xf>
    <xf numFmtId="10" fontId="21" fillId="0" borderId="0" xfId="3" applyNumberFormat="1" applyFont="1"/>
    <xf numFmtId="0" fontId="0" fillId="6" borderId="0" xfId="0" applyFill="1"/>
    <xf numFmtId="0" fontId="26" fillId="6" borderId="0" xfId="0" applyFont="1" applyFill="1"/>
    <xf numFmtId="0" fontId="27" fillId="6" borderId="0" xfId="11" applyFill="1"/>
    <xf numFmtId="0" fontId="28" fillId="6" borderId="0" xfId="0" applyFont="1" applyFill="1"/>
    <xf numFmtId="0" fontId="29" fillId="6" borderId="0" xfId="0" applyFont="1" applyFill="1"/>
    <xf numFmtId="0" fontId="31" fillId="0" borderId="0" xfId="0" applyFont="1" applyAlignment="1">
      <alignment vertical="center"/>
    </xf>
    <xf numFmtId="0" fontId="32" fillId="0" borderId="0" xfId="0" applyFont="1" applyAlignment="1">
      <alignment vertical="center"/>
    </xf>
    <xf numFmtId="0" fontId="33" fillId="0" borderId="0" xfId="0" applyFont="1" applyAlignment="1">
      <alignment vertical="center"/>
    </xf>
    <xf numFmtId="0" fontId="34" fillId="0" borderId="0" xfId="0" applyFont="1"/>
    <xf numFmtId="0" fontId="35" fillId="0" borderId="0" xfId="0" applyFont="1"/>
    <xf numFmtId="0" fontId="36" fillId="0" borderId="0" xfId="0" applyFont="1"/>
    <xf numFmtId="0" fontId="37" fillId="0" borderId="0" xfId="0" applyFont="1"/>
    <xf numFmtId="0" fontId="38" fillId="0" borderId="0" xfId="0" applyFont="1"/>
    <xf numFmtId="0" fontId="39" fillId="0" borderId="0" xfId="0" applyFont="1"/>
    <xf numFmtId="0" fontId="40" fillId="0" borderId="0" xfId="0" applyFont="1"/>
    <xf numFmtId="0" fontId="41" fillId="0" borderId="0" xfId="0" applyFont="1"/>
    <xf numFmtId="0" fontId="30" fillId="6" borderId="0" xfId="0" applyFont="1" applyFill="1"/>
    <xf numFmtId="0" fontId="0" fillId="0" borderId="0" xfId="0" applyFill="1"/>
    <xf numFmtId="164" fontId="8" fillId="17" borderId="8" xfId="1" quotePrefix="1" applyFont="1" applyFill="1" applyBorder="1" applyAlignment="1">
      <alignment vertical="center" wrapText="1"/>
    </xf>
    <xf numFmtId="49" fontId="2" fillId="5" borderId="0" xfId="0" applyNumberFormat="1" applyFont="1" applyFill="1" applyAlignment="1">
      <alignment horizontal="center" vertical="center" wrapText="1"/>
    </xf>
    <xf numFmtId="0" fontId="2" fillId="5" borderId="0" xfId="0" applyFont="1" applyFill="1" applyAlignment="1">
      <alignment horizontal="center" vertical="center"/>
    </xf>
    <xf numFmtId="0" fontId="32" fillId="0" borderId="0" xfId="0" applyFont="1" applyAlignment="1">
      <alignment vertical="center" wrapText="1"/>
    </xf>
    <xf numFmtId="0" fontId="40" fillId="0" borderId="0" xfId="0" applyFont="1" applyAlignment="1">
      <alignment wrapText="1"/>
    </xf>
    <xf numFmtId="0" fontId="38" fillId="0" borderId="0" xfId="0" applyFont="1" applyAlignment="1">
      <alignment wrapText="1"/>
    </xf>
    <xf numFmtId="165" fontId="6" fillId="5" borderId="0" xfId="2" applyNumberFormat="1" applyFont="1" applyFill="1" applyBorder="1" applyAlignment="1">
      <alignment horizontal="left" vertical="center" wrapText="1"/>
    </xf>
    <xf numFmtId="0" fontId="0" fillId="0" borderId="0" xfId="0" applyAlignment="1">
      <alignment horizontal="left" wrapText="1"/>
    </xf>
    <xf numFmtId="0" fontId="0" fillId="0" borderId="0" xfId="0" applyAlignment="1">
      <alignment horizontal="left"/>
    </xf>
    <xf numFmtId="49" fontId="2" fillId="15" borderId="0" xfId="0" applyNumberFormat="1" applyFont="1" applyFill="1" applyAlignment="1">
      <alignment horizontal="left" vertical="center" wrapText="1"/>
    </xf>
    <xf numFmtId="0" fontId="2" fillId="15" borderId="0" xfId="0" applyFont="1" applyFill="1" applyAlignment="1">
      <alignment horizontal="left" vertical="center"/>
    </xf>
    <xf numFmtId="0" fontId="0" fillId="0" borderId="0" xfId="0"/>
    <xf numFmtId="10" fontId="6" fillId="5" borderId="0" xfId="3" applyNumberFormat="1" applyFont="1" applyFill="1" applyBorder="1" applyAlignment="1">
      <alignment horizontal="left" vertical="center" wrapText="1"/>
    </xf>
    <xf numFmtId="165" fontId="13" fillId="5" borderId="0" xfId="2" applyNumberFormat="1" applyFont="1" applyFill="1" applyBorder="1" applyAlignment="1">
      <alignment horizontal="center" vertical="center" wrapText="1"/>
    </xf>
    <xf numFmtId="0" fontId="12" fillId="14" borderId="0" xfId="4" applyFont="1" applyFill="1" applyAlignment="1">
      <alignment horizontal="center" vertical="center"/>
    </xf>
    <xf numFmtId="0" fontId="23" fillId="14" borderId="0" xfId="0" applyFont="1" applyFill="1" applyAlignment="1">
      <alignment horizontal="center" vertical="center"/>
    </xf>
    <xf numFmtId="0" fontId="6" fillId="13" borderId="0" xfId="4" applyFont="1" applyFill="1" applyAlignment="1">
      <alignment horizontal="center" vertical="center"/>
    </xf>
    <xf numFmtId="0" fontId="21" fillId="13" borderId="0" xfId="0" applyFont="1" applyFill="1" applyAlignment="1">
      <alignment horizontal="center" vertical="center"/>
    </xf>
    <xf numFmtId="0" fontId="0" fillId="13" borderId="0" xfId="0" applyFill="1" applyAlignment="1">
      <alignment horizontal="center" vertical="center"/>
    </xf>
  </cellXfs>
  <cellStyles count="12">
    <cellStyle name="Comma" xfId="1" builtinId="3"/>
    <cellStyle name="Hyperlink" xfId="11" builtinId="8"/>
    <cellStyle name="Komma 14" xfId="2"/>
    <cellStyle name="Komma 14 2" xfId="9"/>
    <cellStyle name="Komma 2" xfId="7"/>
    <cellStyle name="Komma 2 2" xfId="10"/>
    <cellStyle name="Komma 3" xfId="8"/>
    <cellStyle name="Normal" xfId="0" builtinId="0"/>
    <cellStyle name="Percent" xfId="3" builtinId="5"/>
    <cellStyle name="Prozent 2" xfId="5"/>
    <cellStyle name="Standard 2" xfId="4"/>
    <cellStyle name="Standard_Tabelle3" xfId="6"/>
  </cellStyles>
  <dxfs count="0"/>
  <tableStyles count="0" defaultTableStyle="TableStyleMedium2" defaultPivotStyle="PivotStyleLight16"/>
  <colors>
    <mruColors>
      <color rgb="FF000000"/>
      <color rgb="FFFFF2CC"/>
      <color rgb="FF4C7877"/>
      <color rgb="FF5F97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
          <c:y val="1.2909377188622265E-2"/>
          <c:w val="0.66031474317574834"/>
          <c:h val="0.9644992127312888"/>
        </c:manualLayout>
      </c:layout>
      <c:pie3DChart>
        <c:varyColors val="1"/>
        <c:ser>
          <c:idx val="0"/>
          <c:order val="0"/>
          <c:dPt>
            <c:idx val="0"/>
            <c:bubble3D val="0"/>
            <c:spPr>
              <a:solidFill>
                <a:schemeClr val="accent6">
                  <a:lumMod val="75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0B57-4A99-B107-CAC65B6E350A}"/>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2-0B57-4A99-B107-CAC65B6E350A}"/>
              </c:ext>
            </c:extLst>
          </c:dPt>
          <c:dPt>
            <c:idx val="2"/>
            <c:bubble3D val="0"/>
            <c:spPr>
              <a:solidFill>
                <a:schemeClr val="accent5">
                  <a:lumMod val="5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0B57-4A99-B107-CAC65B6E350A}"/>
              </c:ext>
            </c:extLst>
          </c:dPt>
          <c:dPt>
            <c:idx val="3"/>
            <c:bubble3D val="0"/>
            <c:spPr>
              <a:solidFill>
                <a:schemeClr val="accent5">
                  <a:lumMod val="75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A-0B57-4A99-B107-CAC65B6E350A}"/>
              </c:ext>
            </c:extLst>
          </c:dPt>
          <c:dPt>
            <c:idx val="4"/>
            <c:bubble3D val="0"/>
            <c:spPr>
              <a:solidFill>
                <a:schemeClr val="accent5">
                  <a:lumMod val="60000"/>
                  <a:lumOff val="4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B-0B57-4A99-B107-CAC65B6E350A}"/>
              </c:ext>
            </c:extLst>
          </c:dPt>
          <c:dPt>
            <c:idx val="5"/>
            <c:bubble3D val="0"/>
            <c:spPr>
              <a:solidFill>
                <a:schemeClr val="accent5">
                  <a:lumMod val="40000"/>
                  <a:lumOff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C-0B57-4A99-B107-CAC65B6E350A}"/>
              </c:ext>
            </c:extLst>
          </c:dPt>
          <c:dPt>
            <c:idx val="6"/>
            <c:bubble3D val="0"/>
            <c:spPr>
              <a:solidFill>
                <a:schemeClr val="accent5">
                  <a:lumMod val="20000"/>
                  <a:lumOff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D-0B57-4A99-B107-CAC65B6E350A}"/>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0-0B57-4A99-B107-CAC65B6E350A}"/>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E-0B57-4A99-B107-CAC65B6E350A}"/>
              </c:ext>
            </c:extLst>
          </c:dPt>
          <c:dPt>
            <c:idx val="9"/>
            <c:bubble3D val="0"/>
            <c:spPr>
              <a:solidFill>
                <a:schemeClr val="accent4">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1-0B57-4A99-B107-CAC65B6E350A}"/>
              </c:ext>
            </c:extLst>
          </c:dPt>
          <c:dPt>
            <c:idx val="10"/>
            <c:bubble3D val="0"/>
            <c:spPr>
              <a:solidFill>
                <a:schemeClr val="accent3">
                  <a:lumMod val="75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F-0B57-4A99-B107-CAC65B6E350A}"/>
              </c:ext>
            </c:extLst>
          </c:dPt>
          <c:dPt>
            <c:idx val="11"/>
            <c:bubble3D val="0"/>
            <c:spPr>
              <a:solidFill>
                <a:schemeClr val="accent4">
                  <a:lumMod val="60000"/>
                  <a:lumOff val="4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F-0B57-4A99-B107-CAC65B6E350A}"/>
              </c:ext>
            </c:extLst>
          </c:dPt>
          <c:dPt>
            <c:idx val="12"/>
            <c:bubble3D val="0"/>
            <c:spPr>
              <a:solidFill>
                <a:schemeClr val="accent1">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E-0B57-4A99-B107-CAC65B6E350A}"/>
              </c:ext>
            </c:extLst>
          </c:dPt>
          <c:dPt>
            <c:idx val="13"/>
            <c:bubble3D val="0"/>
            <c:spPr>
              <a:solidFill>
                <a:schemeClr val="accent2">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D-0B57-4A99-B107-CAC65B6E350A}"/>
              </c:ext>
            </c:extLst>
          </c:dPt>
          <c:dPt>
            <c:idx val="14"/>
            <c:bubble3D val="0"/>
            <c:spPr>
              <a:solidFill>
                <a:schemeClr val="accent3">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C-0B57-4A99-B107-CAC65B6E350A}"/>
              </c:ext>
            </c:extLst>
          </c:dPt>
          <c:dPt>
            <c:idx val="15"/>
            <c:bubble3D val="0"/>
            <c:spPr>
              <a:solidFill>
                <a:schemeClr val="accent4">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B-0B57-4A99-B107-CAC65B6E350A}"/>
              </c:ext>
            </c:extLst>
          </c:dPt>
          <c:dPt>
            <c:idx val="16"/>
            <c:bubble3D val="0"/>
            <c:spPr>
              <a:solidFill>
                <a:schemeClr val="accent5">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A-0B57-4A99-B107-CAC65B6E350A}"/>
              </c:ext>
            </c:extLst>
          </c:dPt>
          <c:dPt>
            <c:idx val="17"/>
            <c:bubble3D val="0"/>
            <c:spPr>
              <a:solidFill>
                <a:schemeClr val="accent6">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9-0B57-4A99-B107-CAC65B6E350A}"/>
              </c:ext>
            </c:extLst>
          </c:dPt>
          <c:dPt>
            <c:idx val="18"/>
            <c:bubble3D val="0"/>
            <c:spPr>
              <a:solidFill>
                <a:schemeClr val="accent1">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8-0B57-4A99-B107-CAC65B6E350A}"/>
              </c:ext>
            </c:extLst>
          </c:dPt>
          <c:dPt>
            <c:idx val="19"/>
            <c:bubble3D val="0"/>
            <c:spPr>
              <a:solidFill>
                <a:schemeClr val="accent2">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7-0B57-4A99-B107-CAC65B6E350A}"/>
              </c:ext>
            </c:extLst>
          </c:dPt>
          <c:dPt>
            <c:idx val="20"/>
            <c:bubble3D val="0"/>
            <c:spPr>
              <a:solidFill>
                <a:schemeClr val="accent3">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6-0B57-4A99-B107-CAC65B6E350A}"/>
              </c:ext>
            </c:extLst>
          </c:dPt>
          <c:dPt>
            <c:idx val="21"/>
            <c:bubble3D val="0"/>
            <c:spPr>
              <a:solidFill>
                <a:schemeClr val="accent4">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5-0B57-4A99-B107-CAC65B6E350A}"/>
              </c:ext>
            </c:extLst>
          </c:dPt>
          <c:dPt>
            <c:idx val="22"/>
            <c:bubble3D val="0"/>
            <c:spPr>
              <a:solidFill>
                <a:schemeClr val="accent5">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4-0B57-4A99-B107-CAC65B6E350A}"/>
              </c:ext>
            </c:extLst>
          </c:dPt>
          <c:dPt>
            <c:idx val="23"/>
            <c:bubble3D val="0"/>
            <c:spPr>
              <a:solidFill>
                <a:schemeClr val="accent6">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3-0B57-4A99-B107-CAC65B6E350A}"/>
              </c:ext>
            </c:extLst>
          </c:dPt>
          <c:dPt>
            <c:idx val="24"/>
            <c:bubble3D val="0"/>
            <c:spPr>
              <a:solidFill>
                <a:schemeClr val="accent1">
                  <a:lumMod val="60000"/>
                  <a:lumOff val="4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2-0B57-4A99-B107-CAC65B6E350A}"/>
              </c:ext>
            </c:extLst>
          </c:dPt>
          <c:dLbls>
            <c:dLbl>
              <c:idx val="0"/>
              <c:layout>
                <c:manualLayout>
                  <c:x val="-7.3918596725874752E-2"/>
                  <c:y val="9.5039571815271881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0B57-4A99-B107-CAC65B6E350A}"/>
                </c:ext>
              </c:extLst>
            </c:dLbl>
            <c:dLbl>
              <c:idx val="1"/>
              <c:delete val="1"/>
              <c:extLst>
                <c:ext xmlns:c15="http://schemas.microsoft.com/office/drawing/2012/chart" uri="{CE6537A1-D6FC-4f65-9D91-7224C49458BB}"/>
                <c:ext xmlns:c16="http://schemas.microsoft.com/office/drawing/2014/chart" uri="{C3380CC4-5D6E-409C-BE32-E72D297353CC}">
                  <c16:uniqueId val="{00000002-0B57-4A99-B107-CAC65B6E350A}"/>
                </c:ext>
              </c:extLst>
            </c:dLbl>
            <c:dLbl>
              <c:idx val="2"/>
              <c:layout>
                <c:manualLayout>
                  <c:x val="-0.11162941444715481"/>
                  <c:y val="-0.21859184107031951"/>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0B57-4A99-B107-CAC65B6E350A}"/>
                </c:ext>
              </c:extLst>
            </c:dLbl>
            <c:dLbl>
              <c:idx val="3"/>
              <c:layout>
                <c:manualLayout>
                  <c:x val="-6.4802703304627438E-2"/>
                  <c:y val="-0.19795945439076379"/>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A-0B57-4A99-B107-CAC65B6E350A}"/>
                </c:ext>
              </c:extLst>
            </c:dLbl>
            <c:dLbl>
              <c:idx val="4"/>
              <c:layout>
                <c:manualLayout>
                  <c:x val="4.602111188002956E-3"/>
                  <c:y val="-0.10206323866795557"/>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0B57-4A99-B107-CAC65B6E350A}"/>
                </c:ext>
              </c:extLst>
            </c:dLbl>
            <c:dLbl>
              <c:idx val="5"/>
              <c:layout>
                <c:manualLayout>
                  <c:x val="7.3067923099776111E-2"/>
                  <c:y val="-0.15375335059327241"/>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C-0B57-4A99-B107-CAC65B6E350A}"/>
                </c:ext>
              </c:extLst>
            </c:dLbl>
            <c:dLbl>
              <c:idx val="6"/>
              <c:delete val="1"/>
              <c:extLst>
                <c:ext xmlns:c15="http://schemas.microsoft.com/office/drawing/2012/chart" uri="{CE6537A1-D6FC-4f65-9D91-7224C49458BB}"/>
                <c:ext xmlns:c16="http://schemas.microsoft.com/office/drawing/2014/chart" uri="{C3380CC4-5D6E-409C-BE32-E72D297353CC}">
                  <c16:uniqueId val="{0000000D-0B57-4A99-B107-CAC65B6E350A}"/>
                </c:ext>
              </c:extLst>
            </c:dLbl>
            <c:dLbl>
              <c:idx val="7"/>
              <c:layout>
                <c:manualLayout>
                  <c:x val="2.5040068822860684E-3"/>
                  <c:y val="1.341647683783281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0-0B57-4A99-B107-CAC65B6E350A}"/>
                </c:ext>
              </c:extLst>
            </c:dLbl>
            <c:dLbl>
              <c:idx val="8"/>
              <c:delete val="1"/>
              <c:extLst>
                <c:ext xmlns:c15="http://schemas.microsoft.com/office/drawing/2012/chart" uri="{CE6537A1-D6FC-4f65-9D91-7224C49458BB}"/>
                <c:ext xmlns:c16="http://schemas.microsoft.com/office/drawing/2014/chart" uri="{C3380CC4-5D6E-409C-BE32-E72D297353CC}">
                  <c16:uniqueId val="{0000000E-0B57-4A99-B107-CAC65B6E350A}"/>
                </c:ext>
              </c:extLst>
            </c:dLbl>
            <c:dLbl>
              <c:idx val="9"/>
              <c:layout>
                <c:manualLayout>
                  <c:x val="-3.3342990570172516E-2"/>
                  <c:y val="-5.2212585931218462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1-0B57-4A99-B107-CAC65B6E350A}"/>
                </c:ext>
              </c:extLst>
            </c:dLbl>
            <c:dLbl>
              <c:idx val="10"/>
              <c:layout>
                <c:manualLayout>
                  <c:x val="4.3599881313507978E-3"/>
                  <c:y val="-0.10896162357272605"/>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0B57-4A99-B107-CAC65B6E350A}"/>
                </c:ext>
              </c:extLst>
            </c:dLbl>
            <c:dLbl>
              <c:idx val="11"/>
              <c:layout>
                <c:manualLayout>
                  <c:x val="8.2846866942111783E-2"/>
                  <c:y val="9.3930966343119086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F-0B57-4A99-B107-CAC65B6E350A}"/>
                </c:ext>
              </c:extLst>
            </c:dLbl>
            <c:dLbl>
              <c:idx val="12"/>
              <c:delete val="1"/>
              <c:extLst>
                <c:ext xmlns:c15="http://schemas.microsoft.com/office/drawing/2012/chart" uri="{CE6537A1-D6FC-4f65-9D91-7224C49458BB}"/>
                <c:ext xmlns:c16="http://schemas.microsoft.com/office/drawing/2014/chart" uri="{C3380CC4-5D6E-409C-BE32-E72D297353CC}">
                  <c16:uniqueId val="{0000001E-0B57-4A99-B107-CAC65B6E350A}"/>
                </c:ext>
              </c:extLst>
            </c:dLbl>
            <c:dLbl>
              <c:idx val="13"/>
              <c:delete val="1"/>
              <c:extLst>
                <c:ext xmlns:c15="http://schemas.microsoft.com/office/drawing/2012/chart" uri="{CE6537A1-D6FC-4f65-9D91-7224C49458BB}"/>
                <c:ext xmlns:c16="http://schemas.microsoft.com/office/drawing/2014/chart" uri="{C3380CC4-5D6E-409C-BE32-E72D297353CC}">
                  <c16:uniqueId val="{0000001D-0B57-4A99-B107-CAC65B6E350A}"/>
                </c:ext>
              </c:extLst>
            </c:dLbl>
            <c:dLbl>
              <c:idx val="14"/>
              <c:delete val="1"/>
              <c:extLst>
                <c:ext xmlns:c15="http://schemas.microsoft.com/office/drawing/2012/chart" uri="{CE6537A1-D6FC-4f65-9D91-7224C49458BB}"/>
                <c:ext xmlns:c16="http://schemas.microsoft.com/office/drawing/2014/chart" uri="{C3380CC4-5D6E-409C-BE32-E72D297353CC}">
                  <c16:uniqueId val="{0000001C-0B57-4A99-B107-CAC65B6E350A}"/>
                </c:ext>
              </c:extLst>
            </c:dLbl>
            <c:dLbl>
              <c:idx val="15"/>
              <c:delete val="1"/>
              <c:extLst>
                <c:ext xmlns:c15="http://schemas.microsoft.com/office/drawing/2012/chart" uri="{CE6537A1-D6FC-4f65-9D91-7224C49458BB}"/>
                <c:ext xmlns:c16="http://schemas.microsoft.com/office/drawing/2014/chart" uri="{C3380CC4-5D6E-409C-BE32-E72D297353CC}">
                  <c16:uniqueId val="{0000001B-0B57-4A99-B107-CAC65B6E350A}"/>
                </c:ext>
              </c:extLst>
            </c:dLbl>
            <c:dLbl>
              <c:idx val="16"/>
              <c:delete val="1"/>
              <c:extLst>
                <c:ext xmlns:c15="http://schemas.microsoft.com/office/drawing/2012/chart" uri="{CE6537A1-D6FC-4f65-9D91-7224C49458BB}"/>
                <c:ext xmlns:c16="http://schemas.microsoft.com/office/drawing/2014/chart" uri="{C3380CC4-5D6E-409C-BE32-E72D297353CC}">
                  <c16:uniqueId val="{0000001A-0B57-4A99-B107-CAC65B6E350A}"/>
                </c:ext>
              </c:extLst>
            </c:dLbl>
            <c:dLbl>
              <c:idx val="17"/>
              <c:delete val="1"/>
              <c:extLst>
                <c:ext xmlns:c15="http://schemas.microsoft.com/office/drawing/2012/chart" uri="{CE6537A1-D6FC-4f65-9D91-7224C49458BB}"/>
                <c:ext xmlns:c16="http://schemas.microsoft.com/office/drawing/2014/chart" uri="{C3380CC4-5D6E-409C-BE32-E72D297353CC}">
                  <c16:uniqueId val="{00000019-0B57-4A99-B107-CAC65B6E350A}"/>
                </c:ext>
              </c:extLst>
            </c:dLbl>
            <c:dLbl>
              <c:idx val="18"/>
              <c:delete val="1"/>
              <c:extLst>
                <c:ext xmlns:c15="http://schemas.microsoft.com/office/drawing/2012/chart" uri="{CE6537A1-D6FC-4f65-9D91-7224C49458BB}"/>
                <c:ext xmlns:c16="http://schemas.microsoft.com/office/drawing/2014/chart" uri="{C3380CC4-5D6E-409C-BE32-E72D297353CC}">
                  <c16:uniqueId val="{00000018-0B57-4A99-B107-CAC65B6E350A}"/>
                </c:ext>
              </c:extLst>
            </c:dLbl>
            <c:dLbl>
              <c:idx val="19"/>
              <c:delete val="1"/>
              <c:extLst>
                <c:ext xmlns:c15="http://schemas.microsoft.com/office/drawing/2012/chart" uri="{CE6537A1-D6FC-4f65-9D91-7224C49458BB}"/>
                <c:ext xmlns:c16="http://schemas.microsoft.com/office/drawing/2014/chart" uri="{C3380CC4-5D6E-409C-BE32-E72D297353CC}">
                  <c16:uniqueId val="{00000017-0B57-4A99-B107-CAC65B6E350A}"/>
                </c:ext>
              </c:extLst>
            </c:dLbl>
            <c:dLbl>
              <c:idx val="20"/>
              <c:delete val="1"/>
              <c:extLst>
                <c:ext xmlns:c15="http://schemas.microsoft.com/office/drawing/2012/chart" uri="{CE6537A1-D6FC-4f65-9D91-7224C49458BB}"/>
                <c:ext xmlns:c16="http://schemas.microsoft.com/office/drawing/2014/chart" uri="{C3380CC4-5D6E-409C-BE32-E72D297353CC}">
                  <c16:uniqueId val="{00000016-0B57-4A99-B107-CAC65B6E350A}"/>
                </c:ext>
              </c:extLst>
            </c:dLbl>
            <c:dLbl>
              <c:idx val="21"/>
              <c:delete val="1"/>
              <c:extLst>
                <c:ext xmlns:c15="http://schemas.microsoft.com/office/drawing/2012/chart" uri="{CE6537A1-D6FC-4f65-9D91-7224C49458BB}"/>
                <c:ext xmlns:c16="http://schemas.microsoft.com/office/drawing/2014/chart" uri="{C3380CC4-5D6E-409C-BE32-E72D297353CC}">
                  <c16:uniqueId val="{00000015-0B57-4A99-B107-CAC65B6E350A}"/>
                </c:ext>
              </c:extLst>
            </c:dLbl>
            <c:dLbl>
              <c:idx val="22"/>
              <c:delete val="1"/>
              <c:extLst>
                <c:ext xmlns:c15="http://schemas.microsoft.com/office/drawing/2012/chart" uri="{CE6537A1-D6FC-4f65-9D91-7224C49458BB}"/>
                <c:ext xmlns:c16="http://schemas.microsoft.com/office/drawing/2014/chart" uri="{C3380CC4-5D6E-409C-BE32-E72D297353CC}">
                  <c16:uniqueId val="{00000014-0B57-4A99-B107-CAC65B6E350A}"/>
                </c:ext>
              </c:extLst>
            </c:dLbl>
            <c:dLbl>
              <c:idx val="23"/>
              <c:delete val="1"/>
              <c:extLst>
                <c:ext xmlns:c15="http://schemas.microsoft.com/office/drawing/2012/chart" uri="{CE6537A1-D6FC-4f65-9D91-7224C49458BB}"/>
                <c:ext xmlns:c16="http://schemas.microsoft.com/office/drawing/2014/chart" uri="{C3380CC4-5D6E-409C-BE32-E72D297353CC}">
                  <c16:uniqueId val="{00000013-0B57-4A99-B107-CAC65B6E350A}"/>
                </c:ext>
              </c:extLst>
            </c:dLbl>
            <c:dLbl>
              <c:idx val="24"/>
              <c:delete val="1"/>
              <c:extLst>
                <c:ext xmlns:c15="http://schemas.microsoft.com/office/drawing/2012/chart" uri="{CE6537A1-D6FC-4f65-9D91-7224C49458BB}"/>
                <c:ext xmlns:c16="http://schemas.microsoft.com/office/drawing/2014/chart" uri="{C3380CC4-5D6E-409C-BE32-E72D297353CC}">
                  <c16:uniqueId val="{00000012-0B57-4A99-B107-CAC65B6E350A}"/>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2000" b="1" i="0" u="none" strike="noStrike" kern="1200" baseline="0">
                    <a:solidFill>
                      <a:schemeClr val="lt1"/>
                    </a:solidFill>
                    <a:latin typeface="+mn-lt"/>
                    <a:ea typeface="+mn-ea"/>
                    <a:cs typeface="+mn-cs"/>
                  </a:defRPr>
                </a:pPr>
                <a:endParaRPr lang="en-US"/>
              </a:p>
            </c:txPr>
            <c:dLblPos val="ctr"/>
            <c:showLegendKey val="0"/>
            <c:showVal val="0"/>
            <c:showCatName val="1"/>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'Result-Dashboard'!$B$46:$B$70</c:f>
              <c:strCache>
                <c:ptCount val="25"/>
                <c:pt idx="0">
                  <c:v>Agriculture, Forestry and Fishing</c:v>
                </c:pt>
                <c:pt idx="1">
                  <c:v>Mining and Quarrying</c:v>
                </c:pt>
                <c:pt idx="2">
                  <c:v>Manufacturing: Food, Beverages &amp; Tobaco</c:v>
                </c:pt>
                <c:pt idx="3">
                  <c:v>Manufacturing: Chemicals</c:v>
                </c:pt>
                <c:pt idx="4">
                  <c:v>Manufacturing: Rubber and Plastic</c:v>
                </c:pt>
                <c:pt idx="5">
                  <c:v>Manufacturing: Metals</c:v>
                </c:pt>
                <c:pt idx="6">
                  <c:v>Manufacturing: Other</c:v>
                </c:pt>
                <c:pt idx="7">
                  <c:v>Electricity, Gas, Steam and Air Conditioning Supply</c:v>
                </c:pt>
                <c:pt idx="8">
                  <c:v>Water Supply, Sewerage, Waste Management and Remediation Activities</c:v>
                </c:pt>
                <c:pt idx="9">
                  <c:v>Construction</c:v>
                </c:pt>
                <c:pt idx="10">
                  <c:v>Wholesale and Retail Trade</c:v>
                </c:pt>
                <c:pt idx="11">
                  <c:v>Transportation and Storage</c:v>
                </c:pt>
                <c:pt idx="12">
                  <c:v>Accommodation and Food Service Activities</c:v>
                </c:pt>
                <c:pt idx="13">
                  <c:v>Information and Communication</c:v>
                </c:pt>
                <c:pt idx="14">
                  <c:v>Financial and Insurance Activities</c:v>
                </c:pt>
                <c:pt idx="15">
                  <c:v>Real Estate Activities</c:v>
                </c:pt>
                <c:pt idx="16">
                  <c:v>Professional, Scientific and Technical Activities</c:v>
                </c:pt>
                <c:pt idx="17">
                  <c:v>Administrative and Support Service Activities</c:v>
                </c:pt>
                <c:pt idx="18">
                  <c:v>Public Administration and Defence, Compulsory Social Security</c:v>
                </c:pt>
                <c:pt idx="19">
                  <c:v>Education</c:v>
                </c:pt>
                <c:pt idx="20">
                  <c:v>Human Health and Social Work Activities</c:v>
                </c:pt>
                <c:pt idx="21">
                  <c:v>Arts, Entertainment and Recreation</c:v>
                </c:pt>
                <c:pt idx="22">
                  <c:v>Other Service Activities</c:v>
                </c:pt>
                <c:pt idx="23">
                  <c:v>Activities of Households as Employers</c:v>
                </c:pt>
                <c:pt idx="24">
                  <c:v>Activities of Extraterritorial Organisations and Bodies</c:v>
                </c:pt>
              </c:strCache>
            </c:strRef>
          </c:cat>
          <c:val>
            <c:numRef>
              <c:f>'Result-Dashboard'!$C$46:$C$70</c:f>
              <c:numCache>
                <c:formatCode>_-* #,##0.00_-;\-* #,##0.00_-;_-* "-"??_-;_-@_-</c:formatCode>
                <c:ptCount val="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numCache>
            </c:numRef>
          </c:val>
          <c:extLst>
            <c:ext xmlns:c16="http://schemas.microsoft.com/office/drawing/2014/chart" uri="{C3380CC4-5D6E-409C-BE32-E72D297353CC}">
              <c16:uniqueId val="{00000000-0B57-4A99-B107-CAC65B6E350A}"/>
            </c:ext>
          </c:extLst>
        </c:ser>
        <c:dLbls>
          <c:dLblPos val="ctr"/>
          <c:showLegendKey val="0"/>
          <c:showVal val="0"/>
          <c:showCatName val="0"/>
          <c:showSerName val="0"/>
          <c:showPercent val="1"/>
          <c:showBubbleSize val="0"/>
          <c:showLeaderLines val="1"/>
        </c:dLbls>
      </c:pie3DChart>
      <c:spPr>
        <a:noFill/>
        <a:ln>
          <a:noFill/>
        </a:ln>
        <a:effectLst/>
      </c:spPr>
    </c:plotArea>
    <c:legend>
      <c:legendPos val="r"/>
      <c:legendEntry>
        <c:idx val="0"/>
        <c:delete val="1"/>
      </c:legendEntry>
      <c:legendEntry>
        <c:idx val="2"/>
        <c:delete val="1"/>
      </c:legendEntry>
      <c:legendEntry>
        <c:idx val="3"/>
        <c:delete val="1"/>
      </c:legendEntry>
      <c:legendEntry>
        <c:idx val="4"/>
        <c:delete val="1"/>
      </c:legendEntry>
      <c:legendEntry>
        <c:idx val="5"/>
        <c:delete val="1"/>
      </c:legendEntry>
      <c:legendEntry>
        <c:idx val="7"/>
        <c:delete val="1"/>
      </c:legendEntry>
      <c:legendEntry>
        <c:idx val="9"/>
        <c:delete val="1"/>
      </c:legendEntry>
      <c:legendEntry>
        <c:idx val="10"/>
        <c:delete val="1"/>
      </c:legendEntry>
      <c:legendEntry>
        <c:idx val="11"/>
        <c:delete val="1"/>
      </c:legendEntry>
      <c:legendEntry>
        <c:idx val="23"/>
        <c:delete val="1"/>
      </c:legendEntry>
      <c:layout>
        <c:manualLayout>
          <c:xMode val="edge"/>
          <c:yMode val="edge"/>
          <c:x val="0.57794437664884801"/>
          <c:y val="6.155257115150628E-2"/>
          <c:w val="0.41850006796150163"/>
          <c:h val="0.87689485769698738"/>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20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
          <c:y val="1.2909377188622265E-2"/>
          <c:w val="0.98243323826458617"/>
          <c:h val="0.98709066232658282"/>
        </c:manualLayout>
      </c:layout>
      <c:pie3DChart>
        <c:varyColors val="1"/>
        <c:ser>
          <c:idx val="0"/>
          <c:order val="0"/>
          <c:dPt>
            <c:idx val="0"/>
            <c:bubble3D val="0"/>
            <c:spPr>
              <a:solidFill>
                <a:schemeClr val="accent6">
                  <a:lumMod val="75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EF20-49FF-B6A0-32C31DDED4C4}"/>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EF20-49FF-B6A0-32C31DDED4C4}"/>
              </c:ext>
            </c:extLst>
          </c:dPt>
          <c:dPt>
            <c:idx val="2"/>
            <c:bubble3D val="0"/>
            <c:spPr>
              <a:solidFill>
                <a:schemeClr val="accent5">
                  <a:lumMod val="5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EF20-49FF-B6A0-32C31DDED4C4}"/>
              </c:ext>
            </c:extLst>
          </c:dPt>
          <c:dPt>
            <c:idx val="3"/>
            <c:bubble3D val="0"/>
            <c:spPr>
              <a:solidFill>
                <a:schemeClr val="accent5">
                  <a:lumMod val="75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EF20-49FF-B6A0-32C31DDED4C4}"/>
              </c:ext>
            </c:extLst>
          </c:dPt>
          <c:dPt>
            <c:idx val="4"/>
            <c:bubble3D val="0"/>
            <c:spPr>
              <a:solidFill>
                <a:schemeClr val="accent5">
                  <a:lumMod val="60000"/>
                  <a:lumOff val="4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EF20-49FF-B6A0-32C31DDED4C4}"/>
              </c:ext>
            </c:extLst>
          </c:dPt>
          <c:dPt>
            <c:idx val="5"/>
            <c:bubble3D val="0"/>
            <c:spPr>
              <a:solidFill>
                <a:schemeClr val="accent5">
                  <a:lumMod val="40000"/>
                  <a:lumOff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B-EF20-49FF-B6A0-32C31DDED4C4}"/>
              </c:ext>
            </c:extLst>
          </c:dPt>
          <c:dPt>
            <c:idx val="6"/>
            <c:bubble3D val="0"/>
            <c:spPr>
              <a:solidFill>
                <a:schemeClr val="accent5">
                  <a:lumMod val="20000"/>
                  <a:lumOff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D-EF20-49FF-B6A0-32C31DDED4C4}"/>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F-EF20-49FF-B6A0-32C31DDED4C4}"/>
              </c:ext>
            </c:extLst>
          </c:dPt>
          <c:dPt>
            <c:idx val="8"/>
            <c:bubble3D val="0"/>
            <c:spPr>
              <a:solidFill>
                <a:schemeClr val="tx1">
                  <a:lumMod val="75000"/>
                  <a:lumOff val="25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1-EF20-49FF-B6A0-32C31DDED4C4}"/>
              </c:ext>
            </c:extLst>
          </c:dPt>
          <c:dPt>
            <c:idx val="9"/>
            <c:bubble3D val="0"/>
            <c:spPr>
              <a:solidFill>
                <a:schemeClr val="accent4">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3-EF20-49FF-B6A0-32C31DDED4C4}"/>
              </c:ext>
            </c:extLst>
          </c:dPt>
          <c:dPt>
            <c:idx val="10"/>
            <c:bubble3D val="0"/>
            <c:spPr>
              <a:solidFill>
                <a:schemeClr val="tx1">
                  <a:lumMod val="50000"/>
                  <a:lumOff val="5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5-EF20-49FF-B6A0-32C31DDED4C4}"/>
              </c:ext>
            </c:extLst>
          </c:dPt>
          <c:dPt>
            <c:idx val="11"/>
            <c:bubble3D val="0"/>
            <c:spPr>
              <a:solidFill>
                <a:schemeClr val="accent4">
                  <a:lumMod val="60000"/>
                  <a:lumOff val="4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7-EF20-49FF-B6A0-32C31DDED4C4}"/>
              </c:ext>
            </c:extLst>
          </c:dPt>
          <c:dPt>
            <c:idx val="12"/>
            <c:bubble3D val="0"/>
            <c:spPr>
              <a:solidFill>
                <a:schemeClr val="accent1">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9-EF20-49FF-B6A0-32C31DDED4C4}"/>
              </c:ext>
            </c:extLst>
          </c:dPt>
          <c:dPt>
            <c:idx val="13"/>
            <c:bubble3D val="0"/>
            <c:spPr>
              <a:solidFill>
                <a:schemeClr val="accent2">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B-EF20-49FF-B6A0-32C31DDED4C4}"/>
              </c:ext>
            </c:extLst>
          </c:dPt>
          <c:dPt>
            <c:idx val="14"/>
            <c:bubble3D val="0"/>
            <c:spPr>
              <a:solidFill>
                <a:schemeClr val="accent3">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D-EF20-49FF-B6A0-32C31DDED4C4}"/>
              </c:ext>
            </c:extLst>
          </c:dPt>
          <c:dPt>
            <c:idx val="15"/>
            <c:bubble3D val="0"/>
            <c:spPr>
              <a:solidFill>
                <a:schemeClr val="accent4">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F-EF20-49FF-B6A0-32C31DDED4C4}"/>
              </c:ext>
            </c:extLst>
          </c:dPt>
          <c:dPt>
            <c:idx val="16"/>
            <c:bubble3D val="0"/>
            <c:spPr>
              <a:solidFill>
                <a:schemeClr val="accent5">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1-EF20-49FF-B6A0-32C31DDED4C4}"/>
              </c:ext>
            </c:extLst>
          </c:dPt>
          <c:dPt>
            <c:idx val="17"/>
            <c:bubble3D val="0"/>
            <c:spPr>
              <a:solidFill>
                <a:schemeClr val="accent6">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3-EF20-49FF-B6A0-32C31DDED4C4}"/>
              </c:ext>
            </c:extLst>
          </c:dPt>
          <c:dPt>
            <c:idx val="18"/>
            <c:bubble3D val="0"/>
            <c:spPr>
              <a:solidFill>
                <a:schemeClr val="accent1">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5-EF20-49FF-B6A0-32C31DDED4C4}"/>
              </c:ext>
            </c:extLst>
          </c:dPt>
          <c:dPt>
            <c:idx val="19"/>
            <c:bubble3D val="0"/>
            <c:spPr>
              <a:solidFill>
                <a:schemeClr val="accent2">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7-EF20-49FF-B6A0-32C31DDED4C4}"/>
              </c:ext>
            </c:extLst>
          </c:dPt>
          <c:dPt>
            <c:idx val="20"/>
            <c:bubble3D val="0"/>
            <c:spPr>
              <a:solidFill>
                <a:schemeClr val="accent3">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9-EF20-49FF-B6A0-32C31DDED4C4}"/>
              </c:ext>
            </c:extLst>
          </c:dPt>
          <c:dPt>
            <c:idx val="21"/>
            <c:bubble3D val="0"/>
            <c:spPr>
              <a:solidFill>
                <a:schemeClr val="accent4">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B-EF20-49FF-B6A0-32C31DDED4C4}"/>
              </c:ext>
            </c:extLst>
          </c:dPt>
          <c:dPt>
            <c:idx val="22"/>
            <c:bubble3D val="0"/>
            <c:spPr>
              <a:solidFill>
                <a:schemeClr val="accent5">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D-EF20-49FF-B6A0-32C31DDED4C4}"/>
              </c:ext>
            </c:extLst>
          </c:dPt>
          <c:dPt>
            <c:idx val="23"/>
            <c:bubble3D val="0"/>
            <c:spPr>
              <a:solidFill>
                <a:schemeClr val="accent6">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F-EF20-49FF-B6A0-32C31DDED4C4}"/>
              </c:ext>
            </c:extLst>
          </c:dPt>
          <c:dPt>
            <c:idx val="24"/>
            <c:bubble3D val="0"/>
            <c:spPr>
              <a:solidFill>
                <a:schemeClr val="accent1">
                  <a:lumMod val="60000"/>
                  <a:lumOff val="4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1-EF20-49FF-B6A0-32C31DDED4C4}"/>
              </c:ext>
            </c:extLst>
          </c:dPt>
          <c:dLbls>
            <c:dLbl>
              <c:idx val="2"/>
              <c:layout>
                <c:manualLayout>
                  <c:x val="-0.15845450776064982"/>
                  <c:y val="-0.10177225591339586"/>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EF20-49FF-B6A0-32C31DDED4C4}"/>
                </c:ext>
              </c:extLst>
            </c:dLbl>
            <c:dLbl>
              <c:idx val="3"/>
              <c:layout>
                <c:manualLayout>
                  <c:x val="-0.19404601615179348"/>
                  <c:y val="-0.18258420895334054"/>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EF20-49FF-B6A0-32C31DDED4C4}"/>
                </c:ext>
              </c:extLst>
            </c:dLbl>
            <c:dLbl>
              <c:idx val="4"/>
              <c:layout>
                <c:manualLayout>
                  <c:x val="-0.15732141781050477"/>
                  <c:y val="-0.24639162181686086"/>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EF20-49FF-B6A0-32C31DDED4C4}"/>
                </c:ext>
              </c:extLst>
            </c:dLbl>
            <c:dLbl>
              <c:idx val="5"/>
              <c:layout>
                <c:manualLayout>
                  <c:x val="-6.7392499012885992E-2"/>
                  <c:y val="-0.2655345006035158"/>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EF20-49FF-B6A0-32C31DDED4C4}"/>
                </c:ext>
              </c:extLst>
            </c:dLbl>
            <c:dLbl>
              <c:idx val="7"/>
              <c:layout>
                <c:manualLayout>
                  <c:x val="7.0706863567803216E-2"/>
                  <c:y val="-0.2294916517470522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EF20-49FF-B6A0-32C31DDED4C4}"/>
                </c:ext>
              </c:extLst>
            </c:dLbl>
            <c:dLbl>
              <c:idx val="9"/>
              <c:layout>
                <c:manualLayout>
                  <c:x val="0.13180593743451094"/>
                  <c:y val="-0.21504242075212321"/>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3-EF20-49FF-B6A0-32C31DDED4C4}"/>
                </c:ext>
              </c:extLst>
            </c:dLbl>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8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15:layout/>
              </c:ext>
            </c:extLst>
          </c:dLbls>
          <c:cat>
            <c:strRef>
              <c:f>'Result-Dashboard'!$B$46:$B$70</c:f>
              <c:strCache>
                <c:ptCount val="25"/>
                <c:pt idx="0">
                  <c:v>Agriculture, Forestry and Fishing</c:v>
                </c:pt>
                <c:pt idx="1">
                  <c:v>Mining and Quarrying</c:v>
                </c:pt>
                <c:pt idx="2">
                  <c:v>Manufacturing: Food, Beverages &amp; Tobaco</c:v>
                </c:pt>
                <c:pt idx="3">
                  <c:v>Manufacturing: Chemicals</c:v>
                </c:pt>
                <c:pt idx="4">
                  <c:v>Manufacturing: Rubber and Plastic</c:v>
                </c:pt>
                <c:pt idx="5">
                  <c:v>Manufacturing: Metals</c:v>
                </c:pt>
                <c:pt idx="6">
                  <c:v>Manufacturing: Other</c:v>
                </c:pt>
                <c:pt idx="7">
                  <c:v>Electricity, Gas, Steam and Air Conditioning Supply</c:v>
                </c:pt>
                <c:pt idx="8">
                  <c:v>Water Supply, Sewerage, Waste Management and Remediation Activities</c:v>
                </c:pt>
                <c:pt idx="9">
                  <c:v>Construction</c:v>
                </c:pt>
                <c:pt idx="10">
                  <c:v>Wholesale and Retail Trade</c:v>
                </c:pt>
                <c:pt idx="11">
                  <c:v>Transportation and Storage</c:v>
                </c:pt>
                <c:pt idx="12">
                  <c:v>Accommodation and Food Service Activities</c:v>
                </c:pt>
                <c:pt idx="13">
                  <c:v>Information and Communication</c:v>
                </c:pt>
                <c:pt idx="14">
                  <c:v>Financial and Insurance Activities</c:v>
                </c:pt>
                <c:pt idx="15">
                  <c:v>Real Estate Activities</c:v>
                </c:pt>
                <c:pt idx="16">
                  <c:v>Professional, Scientific and Technical Activities</c:v>
                </c:pt>
                <c:pt idx="17">
                  <c:v>Administrative and Support Service Activities</c:v>
                </c:pt>
                <c:pt idx="18">
                  <c:v>Public Administration and Defence, Compulsory Social Security</c:v>
                </c:pt>
                <c:pt idx="19">
                  <c:v>Education</c:v>
                </c:pt>
                <c:pt idx="20">
                  <c:v>Human Health and Social Work Activities</c:v>
                </c:pt>
                <c:pt idx="21">
                  <c:v>Arts, Entertainment and Recreation</c:v>
                </c:pt>
                <c:pt idx="22">
                  <c:v>Other Service Activities</c:v>
                </c:pt>
                <c:pt idx="23">
                  <c:v>Activities of Households as Employers</c:v>
                </c:pt>
                <c:pt idx="24">
                  <c:v>Activities of Extraterritorial Organisations and Bodies</c:v>
                </c:pt>
              </c:strCache>
            </c:strRef>
          </c:cat>
          <c:val>
            <c:numRef>
              <c:f>'Result-Dashboard'!$G$46:$G$70</c:f>
              <c:numCache>
                <c:formatCode>_-* #,##0.00_-;\-* #,##0.00_-;_-* "-"??_-;_-@_-</c:formatCode>
                <c:ptCount val="25"/>
                <c:pt idx="0">
                  <c:v>2308000</c:v>
                </c:pt>
                <c:pt idx="1">
                  <c:v>76000</c:v>
                </c:pt>
                <c:pt idx="2">
                  <c:v>2097000</c:v>
                </c:pt>
                <c:pt idx="3">
                  <c:v>678000</c:v>
                </c:pt>
                <c:pt idx="4">
                  <c:v>532000</c:v>
                </c:pt>
                <c:pt idx="5">
                  <c:v>989000</c:v>
                </c:pt>
                <c:pt idx="6">
                  <c:v>155000</c:v>
                </c:pt>
                <c:pt idx="7">
                  <c:v>407000</c:v>
                </c:pt>
                <c:pt idx="8">
                  <c:v>41000</c:v>
                </c:pt>
                <c:pt idx="9">
                  <c:v>1045000</c:v>
                </c:pt>
                <c:pt idx="10">
                  <c:v>541000</c:v>
                </c:pt>
                <c:pt idx="11">
                  <c:v>3633000</c:v>
                </c:pt>
                <c:pt idx="12">
                  <c:v>381000</c:v>
                </c:pt>
                <c:pt idx="13">
                  <c:v>54000</c:v>
                </c:pt>
                <c:pt idx="14">
                  <c:v>51000</c:v>
                </c:pt>
                <c:pt idx="15">
                  <c:v>114000</c:v>
                </c:pt>
                <c:pt idx="16">
                  <c:v>26000</c:v>
                </c:pt>
                <c:pt idx="17">
                  <c:v>24000</c:v>
                </c:pt>
                <c:pt idx="18">
                  <c:v>277000</c:v>
                </c:pt>
                <c:pt idx="19">
                  <c:v>109000</c:v>
                </c:pt>
                <c:pt idx="20">
                  <c:v>251000</c:v>
                </c:pt>
                <c:pt idx="21">
                  <c:v>249000</c:v>
                </c:pt>
                <c:pt idx="22">
                  <c:v>46000</c:v>
                </c:pt>
                <c:pt idx="23">
                  <c:v>0</c:v>
                </c:pt>
                <c:pt idx="24">
                  <c:v>0</c:v>
                </c:pt>
              </c:numCache>
            </c:numRef>
          </c:val>
          <c:extLst>
            <c:ext xmlns:c16="http://schemas.microsoft.com/office/drawing/2014/chart" uri="{C3380CC4-5D6E-409C-BE32-E72D297353CC}">
              <c16:uniqueId val="{00000032-EF20-49FF-B6A0-32C31DDED4C4}"/>
            </c:ext>
          </c:extLst>
        </c:ser>
        <c:dLbls>
          <c:dLblPos val="ctr"/>
          <c:showLegendKey val="0"/>
          <c:showVal val="0"/>
          <c:showCatName val="0"/>
          <c:showSerName val="0"/>
          <c:showPercent val="1"/>
          <c:showBubbleSize val="0"/>
          <c:showLeaderLines val="1"/>
        </c:dLbls>
      </c:pie3D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
          <c:y val="1.2909377188622265E-2"/>
          <c:w val="0.98243323826458617"/>
          <c:h val="0.98709066232658282"/>
        </c:manualLayout>
      </c:layout>
      <c:pie3DChart>
        <c:varyColors val="1"/>
        <c:ser>
          <c:idx val="0"/>
          <c:order val="0"/>
          <c:dPt>
            <c:idx val="0"/>
            <c:bubble3D val="0"/>
            <c:spPr>
              <a:solidFill>
                <a:schemeClr val="accent6">
                  <a:lumMod val="75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45B3-48F6-A1AE-103E2829BE94}"/>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45B3-48F6-A1AE-103E2829BE94}"/>
              </c:ext>
            </c:extLst>
          </c:dPt>
          <c:dPt>
            <c:idx val="2"/>
            <c:bubble3D val="0"/>
            <c:spPr>
              <a:solidFill>
                <a:schemeClr val="accent5">
                  <a:lumMod val="5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45B3-48F6-A1AE-103E2829BE94}"/>
              </c:ext>
            </c:extLst>
          </c:dPt>
          <c:dPt>
            <c:idx val="3"/>
            <c:bubble3D val="0"/>
            <c:spPr>
              <a:solidFill>
                <a:schemeClr val="accent5">
                  <a:lumMod val="75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7-45B3-48F6-A1AE-103E2829BE94}"/>
              </c:ext>
            </c:extLst>
          </c:dPt>
          <c:dPt>
            <c:idx val="4"/>
            <c:bubble3D val="0"/>
            <c:spPr>
              <a:solidFill>
                <a:schemeClr val="accent5">
                  <a:lumMod val="60000"/>
                  <a:lumOff val="4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9-45B3-48F6-A1AE-103E2829BE94}"/>
              </c:ext>
            </c:extLst>
          </c:dPt>
          <c:dPt>
            <c:idx val="5"/>
            <c:bubble3D val="0"/>
            <c:spPr>
              <a:solidFill>
                <a:schemeClr val="accent5">
                  <a:lumMod val="40000"/>
                  <a:lumOff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B-45B3-48F6-A1AE-103E2829BE94}"/>
              </c:ext>
            </c:extLst>
          </c:dPt>
          <c:dPt>
            <c:idx val="6"/>
            <c:bubble3D val="0"/>
            <c:spPr>
              <a:solidFill>
                <a:schemeClr val="accent5">
                  <a:lumMod val="20000"/>
                  <a:lumOff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D-45B3-48F6-A1AE-103E2829BE94}"/>
              </c:ext>
            </c:extLst>
          </c:dPt>
          <c:dPt>
            <c:idx val="7"/>
            <c:bubble3D val="0"/>
            <c:spPr>
              <a:solidFill>
                <a:schemeClr val="accent2">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F-45B3-48F6-A1AE-103E2829BE94}"/>
              </c:ext>
            </c:extLst>
          </c:dPt>
          <c:dPt>
            <c:idx val="8"/>
            <c:bubble3D val="0"/>
            <c:spPr>
              <a:solidFill>
                <a:schemeClr val="accent3">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1-45B3-48F6-A1AE-103E2829BE94}"/>
              </c:ext>
            </c:extLst>
          </c:dPt>
          <c:dPt>
            <c:idx val="9"/>
            <c:bubble3D val="0"/>
            <c:spPr>
              <a:solidFill>
                <a:schemeClr val="accent4">
                  <a:lumMod val="6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3-45B3-48F6-A1AE-103E2829BE94}"/>
              </c:ext>
            </c:extLst>
          </c:dPt>
          <c:dPt>
            <c:idx val="10"/>
            <c:bubble3D val="0"/>
            <c:spPr>
              <a:solidFill>
                <a:schemeClr val="tx1">
                  <a:lumMod val="65000"/>
                  <a:lumOff val="35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5-45B3-48F6-A1AE-103E2829BE94}"/>
              </c:ext>
            </c:extLst>
          </c:dPt>
          <c:dPt>
            <c:idx val="11"/>
            <c:bubble3D val="0"/>
            <c:spPr>
              <a:solidFill>
                <a:schemeClr val="accent4">
                  <a:lumMod val="60000"/>
                  <a:lumOff val="4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7-45B3-48F6-A1AE-103E2829BE94}"/>
              </c:ext>
            </c:extLst>
          </c:dPt>
          <c:dPt>
            <c:idx val="12"/>
            <c:bubble3D val="0"/>
            <c:spPr>
              <a:solidFill>
                <a:schemeClr val="accent1">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9-45B3-48F6-A1AE-103E2829BE94}"/>
              </c:ext>
            </c:extLst>
          </c:dPt>
          <c:dPt>
            <c:idx val="13"/>
            <c:bubble3D val="0"/>
            <c:spPr>
              <a:solidFill>
                <a:schemeClr val="accent2">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B-45B3-48F6-A1AE-103E2829BE94}"/>
              </c:ext>
            </c:extLst>
          </c:dPt>
          <c:dPt>
            <c:idx val="14"/>
            <c:bubble3D val="0"/>
            <c:spPr>
              <a:solidFill>
                <a:schemeClr val="accent3">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D-45B3-48F6-A1AE-103E2829BE94}"/>
              </c:ext>
            </c:extLst>
          </c:dPt>
          <c:dPt>
            <c:idx val="15"/>
            <c:bubble3D val="0"/>
            <c:spPr>
              <a:solidFill>
                <a:schemeClr val="accent4">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1F-45B3-48F6-A1AE-103E2829BE94}"/>
              </c:ext>
            </c:extLst>
          </c:dPt>
          <c:dPt>
            <c:idx val="16"/>
            <c:bubble3D val="0"/>
            <c:spPr>
              <a:solidFill>
                <a:schemeClr val="accent5">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1-45B3-48F6-A1AE-103E2829BE94}"/>
              </c:ext>
            </c:extLst>
          </c:dPt>
          <c:dPt>
            <c:idx val="17"/>
            <c:bubble3D val="0"/>
            <c:spPr>
              <a:solidFill>
                <a:schemeClr val="accent6">
                  <a:lumMod val="80000"/>
                  <a:lumOff val="2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3-45B3-48F6-A1AE-103E2829BE94}"/>
              </c:ext>
            </c:extLst>
          </c:dPt>
          <c:dPt>
            <c:idx val="18"/>
            <c:bubble3D val="0"/>
            <c:spPr>
              <a:solidFill>
                <a:schemeClr val="accent1">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5-45B3-48F6-A1AE-103E2829BE94}"/>
              </c:ext>
            </c:extLst>
          </c:dPt>
          <c:dPt>
            <c:idx val="19"/>
            <c:bubble3D val="0"/>
            <c:spPr>
              <a:solidFill>
                <a:schemeClr val="accent2">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7-45B3-48F6-A1AE-103E2829BE94}"/>
              </c:ext>
            </c:extLst>
          </c:dPt>
          <c:dPt>
            <c:idx val="20"/>
            <c:bubble3D val="0"/>
            <c:spPr>
              <a:solidFill>
                <a:schemeClr val="accent3">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9-45B3-48F6-A1AE-103E2829BE94}"/>
              </c:ext>
            </c:extLst>
          </c:dPt>
          <c:dPt>
            <c:idx val="21"/>
            <c:bubble3D val="0"/>
            <c:spPr>
              <a:solidFill>
                <a:schemeClr val="accent4">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B-45B3-48F6-A1AE-103E2829BE94}"/>
              </c:ext>
            </c:extLst>
          </c:dPt>
          <c:dPt>
            <c:idx val="22"/>
            <c:bubble3D val="0"/>
            <c:spPr>
              <a:solidFill>
                <a:schemeClr val="accent5">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D-45B3-48F6-A1AE-103E2829BE94}"/>
              </c:ext>
            </c:extLst>
          </c:dPt>
          <c:dPt>
            <c:idx val="23"/>
            <c:bubble3D val="0"/>
            <c:spPr>
              <a:solidFill>
                <a:schemeClr val="accent6">
                  <a:lumMod val="8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2F-45B3-48F6-A1AE-103E2829BE94}"/>
              </c:ext>
            </c:extLst>
          </c:dPt>
          <c:dPt>
            <c:idx val="24"/>
            <c:bubble3D val="0"/>
            <c:spPr>
              <a:solidFill>
                <a:schemeClr val="accent1">
                  <a:lumMod val="60000"/>
                  <a:lumOff val="40000"/>
                </a:schemeClr>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31-45B3-48F6-A1AE-103E2829BE94}"/>
              </c:ext>
            </c:extLst>
          </c:dPt>
          <c:dLbls>
            <c:dLbl>
              <c:idx val="8"/>
              <c:layout>
                <c:manualLayout>
                  <c:x val="3.209995799706248E-2"/>
                  <c:y val="4.6623640834211798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1-45B3-48F6-A1AE-103E2829BE94}"/>
                </c:ext>
              </c:extLst>
            </c:dLbl>
            <c:dLbl>
              <c:idx val="9"/>
              <c:layout>
                <c:manualLayout>
                  <c:x val="0.14511951949359025"/>
                  <c:y val="9.821294272286972E-3"/>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3-45B3-48F6-A1AE-103E2829BE94}"/>
                </c:ext>
              </c:extLst>
            </c:dLbl>
            <c:dLbl>
              <c:idx val="10"/>
              <c:layout>
                <c:manualLayout>
                  <c:x val="7.6169763821169995E-2"/>
                  <c:y val="2.5359669864095925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5-45B3-48F6-A1AE-103E2829BE94}"/>
                </c:ext>
              </c:extLst>
            </c:dLbl>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8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0"/>
            <c:extLst>
              <c:ext xmlns:c15="http://schemas.microsoft.com/office/drawing/2012/chart" uri="{CE6537A1-D6FC-4f65-9D91-7224C49458BB}">
                <c15:layout/>
              </c:ext>
            </c:extLst>
          </c:dLbls>
          <c:cat>
            <c:strRef>
              <c:f>'Result-Dashboard'!$B$46:$B$70</c:f>
              <c:strCache>
                <c:ptCount val="25"/>
                <c:pt idx="0">
                  <c:v>Agriculture, Forestry and Fishing</c:v>
                </c:pt>
                <c:pt idx="1">
                  <c:v>Mining and Quarrying</c:v>
                </c:pt>
                <c:pt idx="2">
                  <c:v>Manufacturing: Food, Beverages &amp; Tobaco</c:v>
                </c:pt>
                <c:pt idx="3">
                  <c:v>Manufacturing: Chemicals</c:v>
                </c:pt>
                <c:pt idx="4">
                  <c:v>Manufacturing: Rubber and Plastic</c:v>
                </c:pt>
                <c:pt idx="5">
                  <c:v>Manufacturing: Metals</c:v>
                </c:pt>
                <c:pt idx="6">
                  <c:v>Manufacturing: Other</c:v>
                </c:pt>
                <c:pt idx="7">
                  <c:v>Electricity, Gas, Steam and Air Conditioning Supply</c:v>
                </c:pt>
                <c:pt idx="8">
                  <c:v>Water Supply, Sewerage, Waste Management and Remediation Activities</c:v>
                </c:pt>
                <c:pt idx="9">
                  <c:v>Construction</c:v>
                </c:pt>
                <c:pt idx="10">
                  <c:v>Wholesale and Retail Trade</c:v>
                </c:pt>
                <c:pt idx="11">
                  <c:v>Transportation and Storage</c:v>
                </c:pt>
                <c:pt idx="12">
                  <c:v>Accommodation and Food Service Activities</c:v>
                </c:pt>
                <c:pt idx="13">
                  <c:v>Information and Communication</c:v>
                </c:pt>
                <c:pt idx="14">
                  <c:v>Financial and Insurance Activities</c:v>
                </c:pt>
                <c:pt idx="15">
                  <c:v>Real Estate Activities</c:v>
                </c:pt>
                <c:pt idx="16">
                  <c:v>Professional, Scientific and Technical Activities</c:v>
                </c:pt>
                <c:pt idx="17">
                  <c:v>Administrative and Support Service Activities</c:v>
                </c:pt>
                <c:pt idx="18">
                  <c:v>Public Administration and Defence, Compulsory Social Security</c:v>
                </c:pt>
                <c:pt idx="19">
                  <c:v>Education</c:v>
                </c:pt>
                <c:pt idx="20">
                  <c:v>Human Health and Social Work Activities</c:v>
                </c:pt>
                <c:pt idx="21">
                  <c:v>Arts, Entertainment and Recreation</c:v>
                </c:pt>
                <c:pt idx="22">
                  <c:v>Other Service Activities</c:v>
                </c:pt>
                <c:pt idx="23">
                  <c:v>Activities of Households as Employers</c:v>
                </c:pt>
                <c:pt idx="24">
                  <c:v>Activities of Extraterritorial Organisations and Bodies</c:v>
                </c:pt>
              </c:strCache>
            </c:strRef>
          </c:cat>
          <c:val>
            <c:numRef>
              <c:f>'Result-Dashboard'!$E$46:$E$70</c:f>
              <c:numCache>
                <c:formatCode>_-* #,##0.00_-;\-* #,##0.00_-;_-* "-"??_-;_-@_-</c:formatCode>
                <c:ptCount val="25"/>
                <c:pt idx="0">
                  <c:v>1627575.043004524</c:v>
                </c:pt>
                <c:pt idx="1">
                  <c:v>10381.687415343809</c:v>
                </c:pt>
                <c:pt idx="2">
                  <c:v>816884.7698904624</c:v>
                </c:pt>
                <c:pt idx="3">
                  <c:v>282009.06244436774</c:v>
                </c:pt>
                <c:pt idx="4">
                  <c:v>168213.66434360977</c:v>
                </c:pt>
                <c:pt idx="5">
                  <c:v>362287.41653671418</c:v>
                </c:pt>
                <c:pt idx="6">
                  <c:v>17495.630590457211</c:v>
                </c:pt>
                <c:pt idx="7">
                  <c:v>39554.777376380145</c:v>
                </c:pt>
                <c:pt idx="8">
                  <c:v>582.89874465126377</c:v>
                </c:pt>
                <c:pt idx="9">
                  <c:v>325801.90465920436</c:v>
                </c:pt>
                <c:pt idx="10">
                  <c:v>134735.772399337</c:v>
                </c:pt>
                <c:pt idx="11">
                  <c:v>710223.10294795607</c:v>
                </c:pt>
                <c:pt idx="12">
                  <c:v>126530.34109904556</c:v>
                </c:pt>
                <c:pt idx="13">
                  <c:v>2144.1007742630063</c:v>
                </c:pt>
                <c:pt idx="14">
                  <c:v>8357.8000175058824</c:v>
                </c:pt>
                <c:pt idx="15">
                  <c:v>22041.209044636435</c:v>
                </c:pt>
                <c:pt idx="16">
                  <c:v>3343.9089362793579</c:v>
                </c:pt>
                <c:pt idx="17">
                  <c:v>5669.9753317321583</c:v>
                </c:pt>
                <c:pt idx="18">
                  <c:v>0</c:v>
                </c:pt>
                <c:pt idx="19">
                  <c:v>33809.416914350702</c:v>
                </c:pt>
                <c:pt idx="20">
                  <c:v>91587.703688693102</c:v>
                </c:pt>
                <c:pt idx="21">
                  <c:v>29009.244236876155</c:v>
                </c:pt>
                <c:pt idx="22">
                  <c:v>10483.513706033124</c:v>
                </c:pt>
                <c:pt idx="23">
                  <c:v>0</c:v>
                </c:pt>
                <c:pt idx="24">
                  <c:v>0</c:v>
                </c:pt>
              </c:numCache>
            </c:numRef>
          </c:val>
          <c:extLst>
            <c:ext xmlns:c16="http://schemas.microsoft.com/office/drawing/2014/chart" uri="{C3380CC4-5D6E-409C-BE32-E72D297353CC}">
              <c16:uniqueId val="{00000032-45B3-48F6-A1AE-103E2829BE94}"/>
            </c:ext>
          </c:extLst>
        </c:ser>
        <c:dLbls>
          <c:dLblPos val="ctr"/>
          <c:showLegendKey val="0"/>
          <c:showVal val="0"/>
          <c:showCatName val="0"/>
          <c:showSerName val="0"/>
          <c:showPercent val="1"/>
          <c:showBubbleSize val="0"/>
          <c:showLeaderLines val="0"/>
        </c:dLbls>
      </c:pie3D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val">
        <cx:f>_xlchart.v1.1</cx:f>
      </cx:numDim>
    </cx:data>
  </cx:chartData>
  <cx:chart>
    <cx:plotArea>
      <cx:plotAreaRegion>
        <cx:series layoutId="clusteredColumn" uniqueId="{98D56CAE-818E-45B0-8BB6-DA0BEE4D9E58}">
          <cx:dataId val="0"/>
          <cx:layoutPr>
            <cx:aggregation/>
          </cx:layoutPr>
          <cx:axisId val="1"/>
        </cx:series>
        <cx:series layoutId="paretoLine" ownerIdx="0" uniqueId="{C64D3F07-15B8-4909-9DBD-4081F24FC60D}">
          <cx:axisId val="2"/>
        </cx:series>
      </cx:plotAreaRegion>
      <cx:axis id="0">
        <cx:catScaling gapWidth="0"/>
        <cx:tickLabels/>
        <cx:txPr>
          <a:bodyPr spcFirstLastPara="1" vertOverflow="ellipsis" wrap="square" lIns="0" tIns="0" rIns="0" bIns="0" anchor="ctr" anchorCtr="1"/>
          <a:lstStyle/>
          <a:p>
            <a:pPr>
              <a:defRPr/>
            </a:pPr>
            <a:endParaRPr lang="en-US"/>
          </a:p>
        </cx:txPr>
      </cx:axis>
      <cx:axis id="1">
        <cx:valScaling/>
        <cx:majorGridlines/>
        <cx:tickLabels/>
      </cx:axis>
      <cx:axis id="2">
        <cx:valScaling max="1" min="0"/>
        <cx:units unit="percentage"/>
        <cx:tickLabels/>
      </cx:axis>
    </cx:plotArea>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microsoft.com/office/2014/relationships/chartEx" Target="../charts/chartEx1.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177800</xdr:colOff>
      <xdr:row>1</xdr:row>
      <xdr:rowOff>69851</xdr:rowOff>
    </xdr:from>
    <xdr:to>
      <xdr:col>1</xdr:col>
      <xdr:colOff>2108200</xdr:colOff>
      <xdr:row>4</xdr:row>
      <xdr:rowOff>69850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7800" y="254001"/>
          <a:ext cx="2540000" cy="552449"/>
        </a:xfrm>
        <a:prstGeom prst="rect">
          <a:avLst/>
        </a:prstGeom>
      </xdr:spPr>
    </xdr:pic>
    <xdr:clientData/>
  </xdr:twoCellAnchor>
  <xdr:twoCellAnchor editAs="oneCell">
    <xdr:from>
      <xdr:col>1</xdr:col>
      <xdr:colOff>2184400</xdr:colOff>
      <xdr:row>0</xdr:row>
      <xdr:rowOff>0</xdr:rowOff>
    </xdr:from>
    <xdr:to>
      <xdr:col>1</xdr:col>
      <xdr:colOff>3505200</xdr:colOff>
      <xdr:row>5</xdr:row>
      <xdr:rowOff>85702</xdr:rowOff>
    </xdr:to>
    <xdr:pic>
      <xdr:nvPicPr>
        <xdr:cNvPr id="3" name="Picture 2" descr="A black background with red yellow and black stripes&#10;&#10;Description automatically generated">
          <a:extLst>
            <a:ext uri="{FF2B5EF4-FFF2-40B4-BE49-F238E27FC236}">
              <a16:creationId xmlns:a16="http://schemas.microsoft.com/office/drawing/2014/main" id="{B9808C5D-7800-5086-F78F-EDBDA28EB61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94000" y="0"/>
          <a:ext cx="1320800" cy="1006452"/>
        </a:xfrm>
        <a:prstGeom prst="rect">
          <a:avLst/>
        </a:prstGeom>
      </xdr:spPr>
    </xdr:pic>
    <xdr:clientData/>
  </xdr:twoCellAnchor>
  <xdr:twoCellAnchor editAs="oneCell">
    <xdr:from>
      <xdr:col>1</xdr:col>
      <xdr:colOff>3397250</xdr:colOff>
      <xdr:row>0</xdr:row>
      <xdr:rowOff>171450</xdr:rowOff>
    </xdr:from>
    <xdr:to>
      <xdr:col>3</xdr:col>
      <xdr:colOff>100787</xdr:colOff>
      <xdr:row>3</xdr:row>
      <xdr:rowOff>172471</xdr:rowOff>
    </xdr:to>
    <xdr:pic>
      <xdr:nvPicPr>
        <xdr:cNvPr id="4" name="Picture 3" descr="A black background with red text&#10;&#10;Description automatically generated">
          <a:extLst>
            <a:ext uri="{FF2B5EF4-FFF2-40B4-BE49-F238E27FC236}">
              <a16:creationId xmlns:a16="http://schemas.microsoft.com/office/drawing/2014/main" id="{F5B2BEE4-AE79-0C55-7F95-11CEEB686A2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006850" y="171450"/>
          <a:ext cx="2253437" cy="5534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696516</xdr:colOff>
      <xdr:row>38</xdr:row>
      <xdr:rowOff>23813</xdr:rowOff>
    </xdr:from>
    <xdr:to>
      <xdr:col>3</xdr:col>
      <xdr:colOff>756879</xdr:colOff>
      <xdr:row>46</xdr:row>
      <xdr:rowOff>1990</xdr:rowOff>
    </xdr:to>
    <xdr:pic>
      <xdr:nvPicPr>
        <xdr:cNvPr id="2" name="Grafik 1">
          <a:extLst>
            <a:ext uri="{FF2B5EF4-FFF2-40B4-BE49-F238E27FC236}">
              <a16:creationId xmlns:a16="http://schemas.microsoft.com/office/drawing/2014/main" id="{C1FBCB9E-DD36-C90D-86F9-BAC9C584DD64}"/>
            </a:ext>
          </a:extLst>
        </xdr:cNvPr>
        <xdr:cNvPicPr>
          <a:picLocks noChangeAspect="1"/>
        </xdr:cNvPicPr>
      </xdr:nvPicPr>
      <xdr:blipFill>
        <a:blip xmlns:r="http://schemas.openxmlformats.org/officeDocument/2006/relationships" r:embed="rId1"/>
        <a:stretch>
          <a:fillRect/>
        </a:stretch>
      </xdr:blipFill>
      <xdr:spPr>
        <a:xfrm>
          <a:off x="857250" y="7340204"/>
          <a:ext cx="1584363" cy="1502177"/>
        </a:xfrm>
        <a:prstGeom prst="rect">
          <a:avLst/>
        </a:prstGeom>
      </xdr:spPr>
    </xdr:pic>
    <xdr:clientData/>
  </xdr:twoCellAnchor>
  <xdr:twoCellAnchor editAs="oneCell">
    <xdr:from>
      <xdr:col>1</xdr:col>
      <xdr:colOff>619123</xdr:colOff>
      <xdr:row>62</xdr:row>
      <xdr:rowOff>53578</xdr:rowOff>
    </xdr:from>
    <xdr:to>
      <xdr:col>7</xdr:col>
      <xdr:colOff>950796</xdr:colOff>
      <xdr:row>71</xdr:row>
      <xdr:rowOff>160734</xdr:rowOff>
    </xdr:to>
    <xdr:pic>
      <xdr:nvPicPr>
        <xdr:cNvPr id="3" name="Grafik 2">
          <a:extLst>
            <a:ext uri="{FF2B5EF4-FFF2-40B4-BE49-F238E27FC236}">
              <a16:creationId xmlns:a16="http://schemas.microsoft.com/office/drawing/2014/main" id="{75B5B143-7DD7-CD01-0C4F-D183B55894E5}"/>
            </a:ext>
          </a:extLst>
        </xdr:cNvPr>
        <xdr:cNvPicPr>
          <a:picLocks noChangeAspect="1"/>
        </xdr:cNvPicPr>
      </xdr:nvPicPr>
      <xdr:blipFill>
        <a:blip xmlns:r="http://schemas.openxmlformats.org/officeDocument/2006/relationships" r:embed="rId2"/>
        <a:stretch>
          <a:fillRect/>
        </a:stretch>
      </xdr:blipFill>
      <xdr:spPr>
        <a:xfrm>
          <a:off x="779857" y="11941969"/>
          <a:ext cx="4903673" cy="1821656"/>
        </a:xfrm>
        <a:prstGeom prst="rect">
          <a:avLst/>
        </a:prstGeom>
      </xdr:spPr>
    </xdr:pic>
    <xdr:clientData/>
  </xdr:twoCellAnchor>
  <xdr:twoCellAnchor editAs="oneCell">
    <xdr:from>
      <xdr:col>1</xdr:col>
      <xdr:colOff>589359</xdr:colOff>
      <xdr:row>90</xdr:row>
      <xdr:rowOff>35718</xdr:rowOff>
    </xdr:from>
    <xdr:to>
      <xdr:col>7</xdr:col>
      <xdr:colOff>976890</xdr:colOff>
      <xdr:row>97</xdr:row>
      <xdr:rowOff>136921</xdr:rowOff>
    </xdr:to>
    <xdr:pic>
      <xdr:nvPicPr>
        <xdr:cNvPr id="4" name="Grafik 3">
          <a:extLst>
            <a:ext uri="{FF2B5EF4-FFF2-40B4-BE49-F238E27FC236}">
              <a16:creationId xmlns:a16="http://schemas.microsoft.com/office/drawing/2014/main" id="{4D8CEAE2-69C6-C44D-A788-84073036885B}"/>
            </a:ext>
          </a:extLst>
        </xdr:cNvPr>
        <xdr:cNvPicPr>
          <a:picLocks noChangeAspect="1"/>
        </xdr:cNvPicPr>
      </xdr:nvPicPr>
      <xdr:blipFill>
        <a:blip xmlns:r="http://schemas.openxmlformats.org/officeDocument/2006/relationships" r:embed="rId3"/>
        <a:stretch>
          <a:fillRect/>
        </a:stretch>
      </xdr:blipFill>
      <xdr:spPr>
        <a:xfrm>
          <a:off x="750093" y="17258109"/>
          <a:ext cx="4959531" cy="143470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268432</xdr:colOff>
      <xdr:row>27</xdr:row>
      <xdr:rowOff>60614</xdr:rowOff>
    </xdr:from>
    <xdr:to>
      <xdr:col>11</xdr:col>
      <xdr:colOff>4057148</xdr:colOff>
      <xdr:row>39</xdr:row>
      <xdr:rowOff>285750</xdr:rowOff>
    </xdr:to>
    <mc:AlternateContent xmlns:mc="http://schemas.openxmlformats.org/markup-compatibility/2006">
      <mc:Choice xmlns:cx1="http://schemas.microsoft.com/office/drawing/2015/9/8/chartex" Requires="cx1">
        <xdr:graphicFrame macro="">
          <xdr:nvGraphicFramePr>
            <xdr:cNvPr id="11" name="Diagramm 10">
              <a:extLst>
                <a:ext uri="{FF2B5EF4-FFF2-40B4-BE49-F238E27FC236}">
                  <a16:creationId xmlns:a16="http://schemas.microsoft.com/office/drawing/2014/main" id="{1FF00B5E-DA91-409A-8654-E0E7CB1E87B4}"/>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1</xdr:col>
      <xdr:colOff>51953</xdr:colOff>
      <xdr:row>3</xdr:row>
      <xdr:rowOff>200025</xdr:rowOff>
    </xdr:from>
    <xdr:to>
      <xdr:col>13</xdr:col>
      <xdr:colOff>1290204</xdr:colOff>
      <xdr:row>25</xdr:row>
      <xdr:rowOff>69273</xdr:rowOff>
    </xdr:to>
    <xdr:graphicFrame macro="">
      <xdr:nvGraphicFramePr>
        <xdr:cNvPr id="3" name="Diagramm 2">
          <a:extLst>
            <a:ext uri="{FF2B5EF4-FFF2-40B4-BE49-F238E27FC236}">
              <a16:creationId xmlns:a16="http://schemas.microsoft.com/office/drawing/2014/main" id="{B15C4B36-CF20-26C0-7DB8-1141CC2A85F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311728</xdr:colOff>
      <xdr:row>27</xdr:row>
      <xdr:rowOff>69273</xdr:rowOff>
    </xdr:from>
    <xdr:to>
      <xdr:col>7</xdr:col>
      <xdr:colOff>1021772</xdr:colOff>
      <xdr:row>39</xdr:row>
      <xdr:rowOff>285750</xdr:rowOff>
    </xdr:to>
    <xdr:graphicFrame macro="">
      <xdr:nvGraphicFramePr>
        <xdr:cNvPr id="8" name="Diagramm 7">
          <a:extLst>
            <a:ext uri="{FF2B5EF4-FFF2-40B4-BE49-F238E27FC236}">
              <a16:creationId xmlns:a16="http://schemas.microsoft.com/office/drawing/2014/main" id="{82E9F325-8D43-4AFE-A99A-B7D0BC205B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25977</xdr:colOff>
      <xdr:row>27</xdr:row>
      <xdr:rowOff>69273</xdr:rowOff>
    </xdr:from>
    <xdr:to>
      <xdr:col>2</xdr:col>
      <xdr:colOff>1246907</xdr:colOff>
      <xdr:row>39</xdr:row>
      <xdr:rowOff>285750</xdr:rowOff>
    </xdr:to>
    <xdr:graphicFrame macro="">
      <xdr:nvGraphicFramePr>
        <xdr:cNvPr id="9" name="Diagramm 8">
          <a:extLst>
            <a:ext uri="{FF2B5EF4-FFF2-40B4-BE49-F238E27FC236}">
              <a16:creationId xmlns:a16="http://schemas.microsoft.com/office/drawing/2014/main" id="{00DC25FF-6C32-4A0F-950B-0AE054C6DB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alome.Tvalodze@nbg.gov.ge&#160;"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nacev2.com/en" TargetMode="External"/><Relationship Id="rId2" Type="http://schemas.openxmlformats.org/officeDocument/2006/relationships/hyperlink" Target="https://nacev2.com/en" TargetMode="External"/><Relationship Id="rId1" Type="http://schemas.openxmlformats.org/officeDocument/2006/relationships/hyperlink" Target="https://carbonaccountingfinancials.com/"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L29"/>
  <sheetViews>
    <sheetView showGridLines="0" tabSelected="1" workbookViewId="0">
      <selection activeCell="C7" sqref="C7"/>
    </sheetView>
  </sheetViews>
  <sheetFormatPr defaultRowHeight="14.5" x14ac:dyDescent="0.35"/>
  <cols>
    <col min="1" max="1" width="8.7265625" style="76"/>
    <col min="2" max="2" width="70.7265625" style="76" customWidth="1"/>
    <col min="3" max="16384" width="8.7265625" style="76"/>
  </cols>
  <sheetData>
    <row r="7" spans="2:12" s="74" customFormat="1" ht="40.5" customHeight="1" x14ac:dyDescent="0.75">
      <c r="B7" s="73" t="s">
        <v>283</v>
      </c>
    </row>
    <row r="9" spans="2:12" ht="16" x14ac:dyDescent="0.4">
      <c r="B9" s="80" t="s">
        <v>284</v>
      </c>
    </row>
    <row r="10" spans="2:12" ht="8.5" customHeight="1" x14ac:dyDescent="0.4">
      <c r="B10" s="80"/>
    </row>
    <row r="11" spans="2:12" ht="58" x14ac:dyDescent="0.35">
      <c r="B11" s="86" t="s">
        <v>302</v>
      </c>
    </row>
    <row r="12" spans="2:12" x14ac:dyDescent="0.35">
      <c r="B12" s="86"/>
    </row>
    <row r="13" spans="2:12" ht="58" x14ac:dyDescent="0.35">
      <c r="B13" s="86" t="s">
        <v>303</v>
      </c>
    </row>
    <row r="14" spans="2:12" ht="34.5" customHeight="1" x14ac:dyDescent="0.35"/>
    <row r="15" spans="2:12" ht="18.5" customHeight="1" x14ac:dyDescent="0.4">
      <c r="B15" s="80" t="s">
        <v>285</v>
      </c>
      <c r="C15" s="77"/>
      <c r="D15" s="77"/>
      <c r="E15" s="77"/>
      <c r="F15" s="77"/>
      <c r="G15" s="77"/>
      <c r="H15" s="77"/>
    </row>
    <row r="16" spans="2:12" s="79" customFormat="1" ht="43.5" x14ac:dyDescent="0.4">
      <c r="B16" s="86" t="s">
        <v>299</v>
      </c>
      <c r="C16" s="71"/>
      <c r="D16" s="71"/>
      <c r="E16" s="71"/>
      <c r="F16" s="71"/>
      <c r="G16" s="71"/>
      <c r="H16" s="71"/>
      <c r="I16" s="71"/>
      <c r="J16" s="71"/>
      <c r="K16" s="71"/>
      <c r="L16" s="78"/>
    </row>
    <row r="17" spans="2:12" s="79" customFormat="1" ht="11" customHeight="1" x14ac:dyDescent="0.4">
      <c r="B17" s="86"/>
      <c r="C17" s="71"/>
      <c r="D17" s="71"/>
      <c r="E17" s="71"/>
      <c r="F17" s="71"/>
      <c r="G17" s="71"/>
      <c r="H17" s="71"/>
      <c r="I17" s="71"/>
      <c r="J17" s="71"/>
      <c r="K17" s="71"/>
      <c r="L17" s="78"/>
    </row>
    <row r="18" spans="2:12" s="79" customFormat="1" ht="72.5" x14ac:dyDescent="0.4">
      <c r="B18" s="86" t="s">
        <v>300</v>
      </c>
      <c r="C18" s="71"/>
      <c r="D18" s="71"/>
      <c r="E18" s="71"/>
      <c r="F18" s="71"/>
      <c r="G18" s="71"/>
      <c r="H18" s="71"/>
      <c r="I18" s="71"/>
      <c r="J18" s="71"/>
      <c r="K18" s="71"/>
      <c r="L18" s="78"/>
    </row>
    <row r="19" spans="2:12" s="79" customFormat="1" ht="7" customHeight="1" x14ac:dyDescent="0.4">
      <c r="B19" s="87"/>
      <c r="C19" s="71"/>
      <c r="D19" s="71"/>
      <c r="E19" s="71"/>
      <c r="F19" s="71"/>
      <c r="G19" s="71"/>
      <c r="H19" s="71"/>
      <c r="I19" s="71"/>
      <c r="J19" s="71"/>
      <c r="K19" s="71"/>
      <c r="L19" s="78"/>
    </row>
    <row r="20" spans="2:12" ht="34" customHeight="1" x14ac:dyDescent="0.35">
      <c r="B20" s="86" t="s">
        <v>301</v>
      </c>
      <c r="C20" s="77"/>
      <c r="D20" s="77"/>
      <c r="E20" s="77"/>
      <c r="F20" s="77"/>
      <c r="G20" s="77"/>
      <c r="H20" s="77"/>
    </row>
    <row r="21" spans="2:12" ht="34" customHeight="1" x14ac:dyDescent="0.35">
      <c r="B21" s="88"/>
      <c r="C21" s="77"/>
      <c r="D21" s="77"/>
      <c r="E21" s="77"/>
      <c r="F21" s="77"/>
      <c r="G21" s="77"/>
      <c r="H21" s="77"/>
    </row>
    <row r="22" spans="2:12" s="75" customFormat="1" ht="16" x14ac:dyDescent="0.4">
      <c r="B22" s="80" t="s">
        <v>290</v>
      </c>
    </row>
    <row r="23" spans="2:12" x14ac:dyDescent="0.35">
      <c r="B23" s="70" t="s">
        <v>286</v>
      </c>
    </row>
    <row r="24" spans="2:12" x14ac:dyDescent="0.35">
      <c r="B24" s="71" t="s">
        <v>287</v>
      </c>
    </row>
    <row r="25" spans="2:12" x14ac:dyDescent="0.35">
      <c r="B25" s="71" t="s">
        <v>288</v>
      </c>
    </row>
    <row r="26" spans="2:12" x14ac:dyDescent="0.35">
      <c r="B26" s="72" t="s">
        <v>289</v>
      </c>
    </row>
    <row r="27" spans="2:12" x14ac:dyDescent="0.35">
      <c r="B27" s="72" t="s">
        <v>291</v>
      </c>
    </row>
    <row r="28" spans="2:12" x14ac:dyDescent="0.35">
      <c r="B28" s="67" t="s">
        <v>292</v>
      </c>
      <c r="C28" s="67"/>
    </row>
    <row r="29" spans="2:12" x14ac:dyDescent="0.35">
      <c r="B29" s="67" t="s">
        <v>293</v>
      </c>
    </row>
  </sheetData>
  <hyperlinks>
    <hyperlink ref="B28" r:id="rI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32"/>
  <sheetViews>
    <sheetView view="pageBreakPreview" zoomScaleNormal="100" zoomScaleSheetLayoutView="100" workbookViewId="0">
      <selection activeCell="H13" sqref="H13"/>
    </sheetView>
  </sheetViews>
  <sheetFormatPr defaultColWidth="11.453125" defaultRowHeight="14.5" x14ac:dyDescent="0.35"/>
  <cols>
    <col min="1" max="1" width="2.453125" style="65" customWidth="1"/>
    <col min="2" max="7" width="11.453125" style="65"/>
    <col min="8" max="8" width="17.1796875" style="65" customWidth="1"/>
    <col min="9" max="16384" width="11.453125" style="65"/>
  </cols>
  <sheetData>
    <row r="2" spans="2:2" s="66" customFormat="1" ht="21" x14ac:dyDescent="0.5">
      <c r="B2" s="81" t="s">
        <v>208</v>
      </c>
    </row>
    <row r="4" spans="2:2" x14ac:dyDescent="0.35">
      <c r="B4" s="65" t="s">
        <v>210</v>
      </c>
    </row>
    <row r="5" spans="2:2" x14ac:dyDescent="0.35">
      <c r="B5" s="65" t="s">
        <v>254</v>
      </c>
    </row>
    <row r="6" spans="2:2" x14ac:dyDescent="0.35">
      <c r="B6" s="65" t="s">
        <v>255</v>
      </c>
    </row>
    <row r="8" spans="2:2" x14ac:dyDescent="0.35">
      <c r="B8" s="66" t="s">
        <v>245</v>
      </c>
    </row>
    <row r="9" spans="2:2" x14ac:dyDescent="0.35">
      <c r="B9" s="65" t="s">
        <v>272</v>
      </c>
    </row>
    <row r="10" spans="2:2" x14ac:dyDescent="0.35">
      <c r="B10" s="65" t="s">
        <v>211</v>
      </c>
    </row>
    <row r="11" spans="2:2" x14ac:dyDescent="0.35">
      <c r="B11" s="65" t="s">
        <v>212</v>
      </c>
    </row>
    <row r="12" spans="2:2" x14ac:dyDescent="0.35">
      <c r="B12" s="67" t="s">
        <v>209</v>
      </c>
    </row>
    <row r="14" spans="2:2" x14ac:dyDescent="0.35">
      <c r="B14" s="65" t="s">
        <v>256</v>
      </c>
    </row>
    <row r="15" spans="2:2" x14ac:dyDescent="0.35">
      <c r="B15" s="65" t="s">
        <v>213</v>
      </c>
    </row>
    <row r="16" spans="2:2" x14ac:dyDescent="0.35">
      <c r="B16" s="65" t="s">
        <v>247</v>
      </c>
    </row>
    <row r="17" spans="2:6" x14ac:dyDescent="0.35">
      <c r="B17" s="65" t="s">
        <v>214</v>
      </c>
    </row>
    <row r="18" spans="2:6" x14ac:dyDescent="0.35">
      <c r="B18" s="65" t="s">
        <v>257</v>
      </c>
    </row>
    <row r="20" spans="2:6" x14ac:dyDescent="0.35">
      <c r="B20" s="92" t="s">
        <v>21</v>
      </c>
      <c r="C20" s="90"/>
      <c r="D20" s="91"/>
    </row>
    <row r="21" spans="2:6" x14ac:dyDescent="0.35">
      <c r="B21" s="65" t="s">
        <v>216</v>
      </c>
    </row>
    <row r="22" spans="2:6" x14ac:dyDescent="0.35">
      <c r="B22" s="65" t="s">
        <v>258</v>
      </c>
      <c r="F22" s="67" t="s">
        <v>207</v>
      </c>
    </row>
    <row r="23" spans="2:6" x14ac:dyDescent="0.35">
      <c r="B23" s="65" t="s">
        <v>259</v>
      </c>
    </row>
    <row r="24" spans="2:6" x14ac:dyDescent="0.35">
      <c r="B24" s="65" t="s">
        <v>260</v>
      </c>
    </row>
    <row r="25" spans="2:6" x14ac:dyDescent="0.35">
      <c r="B25" s="65" t="s">
        <v>273</v>
      </c>
    </row>
    <row r="26" spans="2:6" x14ac:dyDescent="0.35">
      <c r="B26" s="65" t="s">
        <v>217</v>
      </c>
    </row>
    <row r="27" spans="2:6" x14ac:dyDescent="0.35">
      <c r="B27" s="68" t="s">
        <v>261</v>
      </c>
    </row>
    <row r="28" spans="2:6" x14ac:dyDescent="0.35">
      <c r="B28" s="68" t="s">
        <v>262</v>
      </c>
    </row>
    <row r="29" spans="2:6" x14ac:dyDescent="0.35">
      <c r="B29" s="68" t="s">
        <v>215</v>
      </c>
    </row>
    <row r="31" spans="2:6" x14ac:dyDescent="0.35">
      <c r="B31" s="93" t="s">
        <v>153</v>
      </c>
      <c r="C31" s="94"/>
      <c r="D31" s="94"/>
      <c r="E31" s="67"/>
    </row>
    <row r="32" spans="2:6" x14ac:dyDescent="0.35">
      <c r="B32" s="65" t="s">
        <v>218</v>
      </c>
    </row>
    <row r="33" spans="2:6" x14ac:dyDescent="0.35">
      <c r="B33" s="65" t="s">
        <v>248</v>
      </c>
      <c r="F33" s="67" t="s">
        <v>207</v>
      </c>
    </row>
    <row r="35" spans="2:6" x14ac:dyDescent="0.35">
      <c r="B35" s="89" t="s">
        <v>154</v>
      </c>
      <c r="C35" s="91"/>
      <c r="D35" s="91"/>
    </row>
    <row r="36" spans="2:6" x14ac:dyDescent="0.35">
      <c r="B36" s="65" t="s">
        <v>263</v>
      </c>
    </row>
    <row r="37" spans="2:6" x14ac:dyDescent="0.35">
      <c r="B37" s="65" t="s">
        <v>274</v>
      </c>
    </row>
    <row r="38" spans="2:6" x14ac:dyDescent="0.35">
      <c r="B38" s="65" t="s">
        <v>275</v>
      </c>
    </row>
    <row r="39" spans="2:6" x14ac:dyDescent="0.35">
      <c r="B39" s="68" t="s">
        <v>219</v>
      </c>
      <c r="E39" s="68" t="s">
        <v>276</v>
      </c>
    </row>
    <row r="40" spans="2:6" x14ac:dyDescent="0.35">
      <c r="E40" s="68" t="s">
        <v>253</v>
      </c>
    </row>
    <row r="41" spans="2:6" x14ac:dyDescent="0.35">
      <c r="E41" s="68" t="s">
        <v>220</v>
      </c>
    </row>
    <row r="42" spans="2:6" x14ac:dyDescent="0.35">
      <c r="E42" s="68" t="s">
        <v>221</v>
      </c>
    </row>
    <row r="43" spans="2:6" x14ac:dyDescent="0.35">
      <c r="E43" s="68" t="s">
        <v>222</v>
      </c>
    </row>
    <row r="44" spans="2:6" x14ac:dyDescent="0.35">
      <c r="E44" s="68" t="s">
        <v>224</v>
      </c>
    </row>
    <row r="45" spans="2:6" x14ac:dyDescent="0.35">
      <c r="E45" s="68" t="s">
        <v>223</v>
      </c>
    </row>
    <row r="46" spans="2:6" x14ac:dyDescent="0.35">
      <c r="E46" s="68" t="s">
        <v>225</v>
      </c>
    </row>
    <row r="47" spans="2:6" x14ac:dyDescent="0.35">
      <c r="E47" s="68"/>
    </row>
    <row r="48" spans="2:6" x14ac:dyDescent="0.35">
      <c r="B48" s="95" t="s">
        <v>155</v>
      </c>
      <c r="C48" s="91"/>
      <c r="D48" s="91"/>
      <c r="E48" s="68"/>
    </row>
    <row r="49" spans="2:6" x14ac:dyDescent="0.35">
      <c r="B49" s="65" t="s">
        <v>226</v>
      </c>
    </row>
    <row r="52" spans="2:6" x14ac:dyDescent="0.35">
      <c r="B52" s="89" t="s">
        <v>20</v>
      </c>
      <c r="C52" s="91"/>
      <c r="D52" s="91"/>
    </row>
    <row r="53" spans="2:6" x14ac:dyDescent="0.35">
      <c r="B53" s="65" t="s">
        <v>264</v>
      </c>
    </row>
    <row r="54" spans="2:6" x14ac:dyDescent="0.35">
      <c r="B54" s="65" t="s">
        <v>271</v>
      </c>
    </row>
    <row r="55" spans="2:6" x14ac:dyDescent="0.35">
      <c r="B55" s="65" t="s">
        <v>277</v>
      </c>
    </row>
    <row r="56" spans="2:6" x14ac:dyDescent="0.35">
      <c r="B56" s="65" t="s">
        <v>232</v>
      </c>
      <c r="F56" s="67" t="s">
        <v>282</v>
      </c>
    </row>
    <row r="58" spans="2:6" x14ac:dyDescent="0.35">
      <c r="B58" s="89" t="s">
        <v>205</v>
      </c>
      <c r="C58" s="91"/>
      <c r="D58" s="91"/>
    </row>
    <row r="59" spans="2:6" x14ac:dyDescent="0.35">
      <c r="B59" s="65" t="s">
        <v>265</v>
      </c>
    </row>
    <row r="60" spans="2:6" x14ac:dyDescent="0.35">
      <c r="B60" s="65" t="s">
        <v>227</v>
      </c>
    </row>
    <row r="61" spans="2:6" x14ac:dyDescent="0.35">
      <c r="B61" s="65" t="s">
        <v>266</v>
      </c>
    </row>
    <row r="62" spans="2:6" x14ac:dyDescent="0.35">
      <c r="B62" s="65" t="s">
        <v>228</v>
      </c>
    </row>
    <row r="63" spans="2:6" x14ac:dyDescent="0.35">
      <c r="B63" s="68" t="s">
        <v>219</v>
      </c>
    </row>
    <row r="74" spans="2:4" x14ac:dyDescent="0.35">
      <c r="B74" s="89" t="s">
        <v>278</v>
      </c>
      <c r="C74" s="91"/>
      <c r="D74" s="91"/>
    </row>
    <row r="75" spans="2:4" x14ac:dyDescent="0.35">
      <c r="B75" s="65" t="s">
        <v>279</v>
      </c>
    </row>
    <row r="76" spans="2:4" x14ac:dyDescent="0.35">
      <c r="B76" s="65" t="s">
        <v>280</v>
      </c>
    </row>
    <row r="77" spans="2:4" x14ac:dyDescent="0.35">
      <c r="B77" s="65" t="s">
        <v>229</v>
      </c>
    </row>
    <row r="78" spans="2:4" x14ac:dyDescent="0.35">
      <c r="B78" s="65" t="s">
        <v>251</v>
      </c>
    </row>
    <row r="79" spans="2:4" x14ac:dyDescent="0.35">
      <c r="B79" s="65" t="s">
        <v>252</v>
      </c>
    </row>
    <row r="80" spans="2:4" x14ac:dyDescent="0.35">
      <c r="B80" s="65" t="s">
        <v>231</v>
      </c>
    </row>
    <row r="81" spans="2:4" x14ac:dyDescent="0.35">
      <c r="B81" s="68" t="s">
        <v>267</v>
      </c>
    </row>
    <row r="83" spans="2:4" x14ac:dyDescent="0.35">
      <c r="B83" s="89" t="s">
        <v>191</v>
      </c>
      <c r="C83" s="91"/>
      <c r="D83" s="91"/>
    </row>
    <row r="84" spans="2:4" x14ac:dyDescent="0.35">
      <c r="B84" s="65" t="s">
        <v>230</v>
      </c>
    </row>
    <row r="86" spans="2:4" x14ac:dyDescent="0.35">
      <c r="B86" s="89" t="s">
        <v>204</v>
      </c>
      <c r="C86" s="90"/>
      <c r="D86" s="90"/>
    </row>
    <row r="87" spans="2:4" x14ac:dyDescent="0.35">
      <c r="B87" s="90"/>
      <c r="C87" s="90"/>
      <c r="D87" s="90"/>
    </row>
    <row r="88" spans="2:4" x14ac:dyDescent="0.35">
      <c r="B88" s="65" t="s">
        <v>268</v>
      </c>
    </row>
    <row r="89" spans="2:4" x14ac:dyDescent="0.35">
      <c r="B89" s="65" t="s">
        <v>269</v>
      </c>
    </row>
    <row r="90" spans="2:4" x14ac:dyDescent="0.35">
      <c r="B90" s="65" t="s">
        <v>281</v>
      </c>
    </row>
    <row r="91" spans="2:4" x14ac:dyDescent="0.35">
      <c r="B91" s="68" t="s">
        <v>219</v>
      </c>
    </row>
    <row r="102" spans="2:4" x14ac:dyDescent="0.35">
      <c r="B102" s="89" t="s">
        <v>202</v>
      </c>
      <c r="C102" s="90"/>
      <c r="D102" s="90"/>
    </row>
    <row r="103" spans="2:4" x14ac:dyDescent="0.35">
      <c r="B103" s="65" t="s">
        <v>294</v>
      </c>
    </row>
    <row r="104" spans="2:4" x14ac:dyDescent="0.35">
      <c r="B104" s="65" t="s">
        <v>295</v>
      </c>
    </row>
    <row r="105" spans="2:4" x14ac:dyDescent="0.35">
      <c r="B105" s="65" t="s">
        <v>296</v>
      </c>
    </row>
    <row r="106" spans="2:4" x14ac:dyDescent="0.35">
      <c r="B106" s="65" t="s">
        <v>297</v>
      </c>
    </row>
    <row r="108" spans="2:4" x14ac:dyDescent="0.35">
      <c r="B108" s="89" t="s">
        <v>206</v>
      </c>
      <c r="C108" s="90"/>
      <c r="D108" s="90"/>
    </row>
    <row r="109" spans="2:4" x14ac:dyDescent="0.35">
      <c r="B109" s="90"/>
      <c r="C109" s="90"/>
      <c r="D109" s="90"/>
    </row>
    <row r="110" spans="2:4" x14ac:dyDescent="0.35">
      <c r="B110" s="65" t="s">
        <v>233</v>
      </c>
    </row>
    <row r="111" spans="2:4" x14ac:dyDescent="0.35">
      <c r="B111" s="65" t="s">
        <v>234</v>
      </c>
    </row>
    <row r="113" spans="2:4" x14ac:dyDescent="0.35">
      <c r="B113" s="89" t="s">
        <v>298</v>
      </c>
      <c r="C113" s="91"/>
      <c r="D113" s="91"/>
    </row>
    <row r="114" spans="2:4" x14ac:dyDescent="0.35">
      <c r="B114" s="91"/>
      <c r="C114" s="91"/>
      <c r="D114" s="91"/>
    </row>
    <row r="115" spans="2:4" x14ac:dyDescent="0.35">
      <c r="B115" s="65" t="s">
        <v>235</v>
      </c>
    </row>
    <row r="116" spans="2:4" x14ac:dyDescent="0.35">
      <c r="B116" s="65" t="s">
        <v>236</v>
      </c>
    </row>
    <row r="118" spans="2:4" x14ac:dyDescent="0.35">
      <c r="B118" s="69" t="s">
        <v>237</v>
      </c>
    </row>
    <row r="119" spans="2:4" x14ac:dyDescent="0.35">
      <c r="B119" s="69" t="s">
        <v>238</v>
      </c>
    </row>
    <row r="120" spans="2:4" x14ac:dyDescent="0.35">
      <c r="B120" s="69" t="s">
        <v>249</v>
      </c>
    </row>
    <row r="122" spans="2:4" x14ac:dyDescent="0.35">
      <c r="B122" s="66" t="s">
        <v>246</v>
      </c>
    </row>
    <row r="123" spans="2:4" x14ac:dyDescent="0.35">
      <c r="B123" s="65" t="s">
        <v>239</v>
      </c>
    </row>
    <row r="124" spans="2:4" x14ac:dyDescent="0.35">
      <c r="B124" s="65" t="s">
        <v>250</v>
      </c>
    </row>
    <row r="125" spans="2:4" x14ac:dyDescent="0.35">
      <c r="B125" s="65" t="s">
        <v>270</v>
      </c>
    </row>
    <row r="127" spans="2:4" x14ac:dyDescent="0.35">
      <c r="B127" s="65" t="s">
        <v>240</v>
      </c>
    </row>
    <row r="128" spans="2:4" x14ac:dyDescent="0.35">
      <c r="B128" s="65" t="s">
        <v>241</v>
      </c>
    </row>
    <row r="129" spans="2:2" x14ac:dyDescent="0.35">
      <c r="B129" s="65" t="s">
        <v>242</v>
      </c>
    </row>
    <row r="130" spans="2:2" x14ac:dyDescent="0.35">
      <c r="B130" s="65" t="s">
        <v>243</v>
      </c>
    </row>
    <row r="132" spans="2:2" x14ac:dyDescent="0.35">
      <c r="B132" s="65" t="s">
        <v>244</v>
      </c>
    </row>
  </sheetData>
  <mergeCells count="12">
    <mergeCell ref="B20:D20"/>
    <mergeCell ref="B31:D31"/>
    <mergeCell ref="B35:D35"/>
    <mergeCell ref="B48:D48"/>
    <mergeCell ref="B102:D102"/>
    <mergeCell ref="B108:D109"/>
    <mergeCell ref="B113:D114"/>
    <mergeCell ref="B52:D52"/>
    <mergeCell ref="B58:D58"/>
    <mergeCell ref="B74:D74"/>
    <mergeCell ref="B83:D83"/>
    <mergeCell ref="B86:D87"/>
  </mergeCells>
  <hyperlinks>
    <hyperlink ref="B12" r:id="rId1"/>
    <hyperlink ref="F22" r:id="rId2"/>
    <hyperlink ref="F33" r:id="rId3"/>
  </hyperlinks>
  <pageMargins left="0.7" right="0.7" top="0.78740157499999996" bottom="0.78740157499999996" header="0.3" footer="0.3"/>
  <pageSetup paperSize="9" orientation="portrait" horizontalDpi="1200" verticalDpi="1200"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1"/>
  <sheetViews>
    <sheetView zoomScale="80" zoomScaleNormal="80" workbookViewId="0">
      <pane ySplit="1" topLeftCell="A2" activePane="bottomLeft" state="frozen"/>
      <selection pane="bottomLeft" activeCell="G1" sqref="G1:G1048576"/>
    </sheetView>
  </sheetViews>
  <sheetFormatPr defaultColWidth="10.90625" defaultRowHeight="14.5" x14ac:dyDescent="0.35"/>
  <cols>
    <col min="1" max="1" width="5.54296875" customWidth="1"/>
    <col min="2" max="2" width="25.54296875" customWidth="1"/>
    <col min="3" max="3" width="18.54296875" customWidth="1"/>
    <col min="4" max="4" width="12.54296875" style="15" customWidth="1"/>
    <col min="5" max="5" width="18.54296875" customWidth="1"/>
    <col min="6" max="6" width="12.54296875" style="64" customWidth="1"/>
    <col min="7" max="9" width="12.54296875" customWidth="1"/>
    <col min="10" max="10" width="18.54296875" customWidth="1"/>
    <col min="11" max="11" width="12.54296875" style="64" customWidth="1"/>
    <col min="12" max="12" width="12.54296875" customWidth="1"/>
  </cols>
  <sheetData>
    <row r="1" spans="1:13" s="82" customFormat="1" ht="54" customHeight="1" x14ac:dyDescent="0.35">
      <c r="A1" s="84" t="s">
        <v>21</v>
      </c>
      <c r="B1" s="85" t="s">
        <v>153</v>
      </c>
      <c r="C1" s="10" t="s">
        <v>154</v>
      </c>
      <c r="D1" s="14" t="s">
        <v>155</v>
      </c>
      <c r="E1" s="10" t="s">
        <v>20</v>
      </c>
      <c r="F1" s="10" t="s">
        <v>205</v>
      </c>
      <c r="G1" s="10" t="s">
        <v>189</v>
      </c>
      <c r="H1" s="10" t="s">
        <v>191</v>
      </c>
      <c r="I1" s="10" t="s">
        <v>204</v>
      </c>
      <c r="J1" s="10" t="s">
        <v>202</v>
      </c>
      <c r="K1" s="10" t="s">
        <v>206</v>
      </c>
      <c r="L1" s="10" t="s">
        <v>203</v>
      </c>
    </row>
    <row r="2" spans="1:13" ht="104.15" customHeight="1" thickBot="1" x14ac:dyDescent="0.4">
      <c r="A2" s="1"/>
      <c r="B2" s="2" t="s">
        <v>150</v>
      </c>
      <c r="C2" s="28">
        <f>C3+C7+C13+C26+C28+C33+C37+C41+C47+C50+C54+C58+C60+C64+C71+C73+C75+C78+C83+C87+C90</f>
        <v>0</v>
      </c>
      <c r="D2" s="30" t="e">
        <f>D3+D7+D13+D26+D28+D33+D37+D41+D47+D50+D54+D58+D60+D64+D71+D73+D75+D78+D83+D87+D90</f>
        <v>#DIV/0!</v>
      </c>
      <c r="E2" s="27">
        <f>E3+E7+E13+E26+E28+E33+E37+E41+E47+E50+E54+E58+E60+E64+E71+E73+E75+E78+E83+E87+E90</f>
        <v>87430818768.983337</v>
      </c>
      <c r="F2" s="60"/>
      <c r="G2" s="27">
        <f>G3+G7+G13+G26+G28+G33+G37+G41+G47+G50+G54+G58+G60+G64+G71+G73+G75+G78+G83+G87+G90</f>
        <v>14084</v>
      </c>
      <c r="H2" s="30">
        <f>H3+H7+H13+H26+H28+H33+H37+H41+H47+H50+H54+H58+H60+H64+H71+H73+H75+H78+H83+H87+H90</f>
        <v>1</v>
      </c>
      <c r="I2" s="27">
        <f>I3+I7+I13+I26+I28+I33+I37+I41+I47+I50+I54+I58+I60+I64+I71+I73+I75+I78+I83+I87+I90</f>
        <v>0</v>
      </c>
      <c r="J2" s="57">
        <f>J3+J7+J13+J26+J28+J33+J37+J41+J47+J50+J54+J58+J60+J64+J71+J73+J75+J78+J83+J87+J90</f>
        <v>21360549326.719997</v>
      </c>
      <c r="K2" s="60"/>
      <c r="L2" s="27">
        <f>L3+L7+L13+L26+L28+L33+L37+L41+L47+L50+L54+L58+L60+L64+L71+L73+L75+L78+L83+L87+L90</f>
        <v>4828.7229441024219</v>
      </c>
      <c r="M2" s="58"/>
    </row>
    <row r="3" spans="1:13" ht="104.15" customHeight="1" thickTop="1" thickBot="1" x14ac:dyDescent="0.4">
      <c r="A3" s="3" t="s">
        <v>0</v>
      </c>
      <c r="B3" s="4" t="s">
        <v>22</v>
      </c>
      <c r="C3" s="29">
        <f>SUM(C4:C6)</f>
        <v>0</v>
      </c>
      <c r="D3" s="30" t="e">
        <f>C3/$C$2</f>
        <v>#DIV/0!</v>
      </c>
      <c r="E3" s="27">
        <v>1550671887.1833334</v>
      </c>
      <c r="F3" s="61">
        <f>C3/E3</f>
        <v>0</v>
      </c>
      <c r="G3" s="27">
        <v>2308</v>
      </c>
      <c r="H3" s="30">
        <f>G3/$G$2</f>
        <v>0.16387389946038058</v>
      </c>
      <c r="I3" s="27">
        <f>F3*G3</f>
        <v>0</v>
      </c>
      <c r="J3" s="56">
        <f>SUM(J4:J6)</f>
        <v>1093515972.04</v>
      </c>
      <c r="K3" s="61">
        <f>J3/E3</f>
        <v>0.70518849350282664</v>
      </c>
      <c r="L3" s="27">
        <f>K3*G3</f>
        <v>1627.5750430045239</v>
      </c>
    </row>
    <row r="4" spans="1:13" ht="104.15" customHeight="1" thickTop="1" thickBot="1" x14ac:dyDescent="0.4">
      <c r="A4" s="5" t="s">
        <v>95</v>
      </c>
      <c r="B4" s="7" t="s">
        <v>54</v>
      </c>
      <c r="C4" s="83"/>
      <c r="D4" s="32" t="e">
        <f t="shared" ref="D4:D51" si="0">C4/$C$2</f>
        <v>#DIV/0!</v>
      </c>
      <c r="E4" s="46"/>
      <c r="F4" s="62"/>
      <c r="G4" s="46"/>
      <c r="H4" s="46"/>
      <c r="I4" s="46"/>
      <c r="J4" s="55">
        <v>999477758.3900001</v>
      </c>
      <c r="K4" s="62"/>
      <c r="L4" s="46"/>
    </row>
    <row r="5" spans="1:13" ht="104.15" customHeight="1" thickTop="1" thickBot="1" x14ac:dyDescent="0.4">
      <c r="A5" s="6" t="s">
        <v>96</v>
      </c>
      <c r="B5" s="7" t="s">
        <v>23</v>
      </c>
      <c r="C5" s="83"/>
      <c r="D5" s="32" t="e">
        <f t="shared" si="0"/>
        <v>#DIV/0!</v>
      </c>
      <c r="E5" s="46"/>
      <c r="F5" s="62"/>
      <c r="G5" s="46"/>
      <c r="H5" s="46"/>
      <c r="I5" s="46"/>
      <c r="J5" s="55">
        <v>14488481.93</v>
      </c>
      <c r="K5" s="62"/>
      <c r="L5" s="46"/>
    </row>
    <row r="6" spans="1:13" ht="104.15" customHeight="1" thickTop="1" thickBot="1" x14ac:dyDescent="0.4">
      <c r="A6" s="6" t="s">
        <v>97</v>
      </c>
      <c r="B6" s="7" t="s">
        <v>24</v>
      </c>
      <c r="C6" s="83"/>
      <c r="D6" s="32" t="e">
        <f t="shared" si="0"/>
        <v>#DIV/0!</v>
      </c>
      <c r="E6" s="46"/>
      <c r="F6" s="62"/>
      <c r="G6" s="46"/>
      <c r="H6" s="46"/>
      <c r="I6" s="46"/>
      <c r="J6" s="55">
        <v>79549731.719999999</v>
      </c>
      <c r="K6" s="62"/>
      <c r="L6" s="46"/>
    </row>
    <row r="7" spans="1:13" ht="104.15" customHeight="1" thickTop="1" thickBot="1" x14ac:dyDescent="0.4">
      <c r="A7" s="3" t="s">
        <v>1</v>
      </c>
      <c r="B7" s="4" t="s">
        <v>25</v>
      </c>
      <c r="C7" s="29">
        <f>SUM(C8:C12)</f>
        <v>0</v>
      </c>
      <c r="D7" s="30" t="e">
        <f t="shared" si="0"/>
        <v>#DIV/0!</v>
      </c>
      <c r="E7" s="27">
        <v>1151437449.6666665</v>
      </c>
      <c r="F7" s="61">
        <f>C7/E7</f>
        <v>0</v>
      </c>
      <c r="G7" s="27">
        <v>76</v>
      </c>
      <c r="H7" s="30">
        <f>G7/$G$2</f>
        <v>5.3961942629934681E-3</v>
      </c>
      <c r="I7" s="27">
        <f>F7*G7</f>
        <v>0</v>
      </c>
      <c r="J7" s="56">
        <f>SUM(J8:J12)</f>
        <v>157287680.01000002</v>
      </c>
      <c r="K7" s="61">
        <f>J7/E7</f>
        <v>0.13660115020189223</v>
      </c>
      <c r="L7" s="27">
        <f>K7*G7</f>
        <v>10.381687415343809</v>
      </c>
    </row>
    <row r="8" spans="1:13" ht="104.15" customHeight="1" thickTop="1" thickBot="1" x14ac:dyDescent="0.4">
      <c r="A8" s="5" t="s">
        <v>98</v>
      </c>
      <c r="B8" s="7" t="s">
        <v>55</v>
      </c>
      <c r="C8" s="83"/>
      <c r="D8" s="32" t="e">
        <f t="shared" si="0"/>
        <v>#DIV/0!</v>
      </c>
      <c r="E8" s="46"/>
      <c r="F8" s="62"/>
      <c r="G8" s="46"/>
      <c r="H8" s="46"/>
      <c r="I8" s="46"/>
      <c r="J8" s="55">
        <v>50000</v>
      </c>
      <c r="K8" s="62"/>
      <c r="L8" s="46"/>
    </row>
    <row r="9" spans="1:13" ht="104.15" customHeight="1" thickTop="1" thickBot="1" x14ac:dyDescent="0.4">
      <c r="A9" s="6" t="s">
        <v>99</v>
      </c>
      <c r="B9" s="7" t="s">
        <v>56</v>
      </c>
      <c r="C9" s="83"/>
      <c r="D9" s="32" t="e">
        <f t="shared" si="0"/>
        <v>#DIV/0!</v>
      </c>
      <c r="E9" s="46"/>
      <c r="F9" s="62"/>
      <c r="G9" s="46"/>
      <c r="H9" s="46"/>
      <c r="I9" s="46"/>
      <c r="J9" s="55">
        <v>182610</v>
      </c>
      <c r="K9" s="62"/>
      <c r="L9" s="46"/>
    </row>
    <row r="10" spans="1:13" ht="104.15" customHeight="1" thickTop="1" thickBot="1" x14ac:dyDescent="0.4">
      <c r="A10" s="6" t="s">
        <v>100</v>
      </c>
      <c r="B10" s="7" t="s">
        <v>57</v>
      </c>
      <c r="C10" s="83"/>
      <c r="D10" s="32" t="e">
        <f t="shared" si="0"/>
        <v>#DIV/0!</v>
      </c>
      <c r="E10" s="46"/>
      <c r="F10" s="62"/>
      <c r="G10" s="46"/>
      <c r="H10" s="46"/>
      <c r="I10" s="46"/>
      <c r="J10" s="55">
        <v>99655036.689999998</v>
      </c>
      <c r="K10" s="62"/>
      <c r="L10" s="46"/>
    </row>
    <row r="11" spans="1:13" ht="104.15" customHeight="1" thickTop="1" thickBot="1" x14ac:dyDescent="0.4">
      <c r="A11" s="6" t="s">
        <v>101</v>
      </c>
      <c r="B11" s="7" t="s">
        <v>58</v>
      </c>
      <c r="C11" s="83"/>
      <c r="D11" s="59" t="e">
        <f t="shared" si="0"/>
        <v>#DIV/0!</v>
      </c>
      <c r="E11" s="46"/>
      <c r="F11" s="62"/>
      <c r="G11" s="46"/>
      <c r="H11" s="46"/>
      <c r="I11" s="46"/>
      <c r="J11" s="55">
        <v>56867195.609999999</v>
      </c>
      <c r="K11" s="62"/>
      <c r="L11" s="46"/>
    </row>
    <row r="12" spans="1:13" ht="104.15" customHeight="1" thickTop="1" thickBot="1" x14ac:dyDescent="0.4">
      <c r="A12" s="6" t="s">
        <v>102</v>
      </c>
      <c r="B12" s="7" t="s">
        <v>59</v>
      </c>
      <c r="C12" s="83"/>
      <c r="D12" s="32" t="e">
        <f t="shared" si="0"/>
        <v>#DIV/0!</v>
      </c>
      <c r="E12" s="46"/>
      <c r="F12" s="62"/>
      <c r="G12" s="46"/>
      <c r="H12" s="46"/>
      <c r="I12" s="46"/>
      <c r="J12" s="55">
        <v>532837.71</v>
      </c>
      <c r="K12" s="62"/>
      <c r="L12" s="46"/>
    </row>
    <row r="13" spans="1:13" ht="104.15" customHeight="1" thickTop="1" thickBot="1" x14ac:dyDescent="0.4">
      <c r="A13" s="3" t="s">
        <v>2</v>
      </c>
      <c r="B13" s="4" t="s">
        <v>26</v>
      </c>
      <c r="C13" s="29">
        <f>SUM(C14:C25)</f>
        <v>0</v>
      </c>
      <c r="D13" s="30" t="e">
        <f t="shared" si="0"/>
        <v>#DIV/0!</v>
      </c>
      <c r="E13" s="27">
        <v>8924942368.3166676</v>
      </c>
      <c r="F13" s="61">
        <f t="shared" ref="F13:F26" si="1">C13/E13</f>
        <v>0</v>
      </c>
      <c r="G13" s="27">
        <f>SUM(G14:G25)</f>
        <v>4451</v>
      </c>
      <c r="H13" s="30">
        <f t="shared" ref="H13:H26" si="2">G13/$G$2</f>
        <v>0.31603237716557797</v>
      </c>
      <c r="I13" s="27">
        <f>F13*G13</f>
        <v>0</v>
      </c>
      <c r="J13" s="56">
        <f>SUM(J14:J25)</f>
        <v>3302269869.7799993</v>
      </c>
      <c r="K13" s="61">
        <f t="shared" ref="K13:K26" si="3">J13/E13</f>
        <v>0.37000461554832875</v>
      </c>
      <c r="L13" s="27">
        <f t="shared" ref="L13:L26" si="4">K13*G13</f>
        <v>1646.8905438056113</v>
      </c>
    </row>
    <row r="14" spans="1:13" ht="104.15" customHeight="1" thickTop="1" thickBot="1" x14ac:dyDescent="0.4">
      <c r="A14" s="5" t="s">
        <v>166</v>
      </c>
      <c r="B14" s="7" t="s">
        <v>165</v>
      </c>
      <c r="C14" s="83"/>
      <c r="D14" s="32" t="e">
        <f>C14/$C$2</f>
        <v>#DIV/0!</v>
      </c>
      <c r="E14" s="31">
        <v>4158068893.0166669</v>
      </c>
      <c r="F14" s="32">
        <f t="shared" si="1"/>
        <v>0</v>
      </c>
      <c r="G14" s="31">
        <v>2097</v>
      </c>
      <c r="H14" s="32">
        <f t="shared" si="2"/>
        <v>0.14889236012496451</v>
      </c>
      <c r="I14" s="31">
        <f>F14*G14</f>
        <v>0</v>
      </c>
      <c r="J14" s="55">
        <v>1619772604.1299999</v>
      </c>
      <c r="K14" s="32">
        <f t="shared" si="3"/>
        <v>0.38954924649044465</v>
      </c>
      <c r="L14" s="31">
        <f t="shared" si="4"/>
        <v>816.88476989046239</v>
      </c>
    </row>
    <row r="15" spans="1:13" ht="104.15" customHeight="1" thickTop="1" thickBot="1" x14ac:dyDescent="0.4">
      <c r="A15" s="6" t="s">
        <v>168</v>
      </c>
      <c r="B15" s="7" t="s">
        <v>167</v>
      </c>
      <c r="C15" s="83"/>
      <c r="D15" s="32" t="e">
        <f>C15/$C$2</f>
        <v>#DIV/0!</v>
      </c>
      <c r="E15" s="31">
        <v>124729917.28333333</v>
      </c>
      <c r="F15" s="32">
        <f t="shared" si="1"/>
        <v>0</v>
      </c>
      <c r="G15" s="31">
        <v>35</v>
      </c>
      <c r="H15" s="32">
        <f t="shared" si="2"/>
        <v>2.485089463220676E-3</v>
      </c>
      <c r="I15" s="31">
        <f>F15*G15</f>
        <v>0</v>
      </c>
      <c r="J15" s="55">
        <v>96259888.770000011</v>
      </c>
      <c r="K15" s="32">
        <f t="shared" si="3"/>
        <v>0.7717465934923895</v>
      </c>
      <c r="L15" s="31">
        <f t="shared" si="4"/>
        <v>27.011130772233631</v>
      </c>
    </row>
    <row r="16" spans="1:13" ht="104.15" customHeight="1" thickTop="1" thickBot="1" x14ac:dyDescent="0.4">
      <c r="A16" s="5" t="s">
        <v>170</v>
      </c>
      <c r="B16" s="7" t="s">
        <v>169</v>
      </c>
      <c r="C16" s="83"/>
      <c r="D16" s="32" t="e">
        <f t="shared" si="0"/>
        <v>#DIV/0!</v>
      </c>
      <c r="E16" s="31">
        <v>482495939.58333331</v>
      </c>
      <c r="F16" s="32">
        <f t="shared" si="1"/>
        <v>0</v>
      </c>
      <c r="G16" s="31">
        <v>18</v>
      </c>
      <c r="H16" s="32">
        <f t="shared" si="2"/>
        <v>1.2780460096563477E-3</v>
      </c>
      <c r="I16" s="31">
        <f>F16*G16</f>
        <v>0</v>
      </c>
      <c r="J16" s="55">
        <v>184133376.19</v>
      </c>
      <c r="K16" s="32">
        <f t="shared" si="3"/>
        <v>0.38162678912699488</v>
      </c>
      <c r="L16" s="31">
        <f t="shared" si="4"/>
        <v>6.8692822042859074</v>
      </c>
    </row>
    <row r="17" spans="1:12" ht="104.15" customHeight="1" thickTop="1" thickBot="1" x14ac:dyDescent="0.4">
      <c r="A17" s="6" t="s">
        <v>103</v>
      </c>
      <c r="B17" s="7" t="s">
        <v>27</v>
      </c>
      <c r="C17" s="83"/>
      <c r="D17" s="32" t="e">
        <f t="shared" si="0"/>
        <v>#DIV/0!</v>
      </c>
      <c r="E17" s="31">
        <v>37103106.5</v>
      </c>
      <c r="F17" s="32">
        <f t="shared" si="1"/>
        <v>0</v>
      </c>
      <c r="G17" s="31">
        <v>7</v>
      </c>
      <c r="H17" s="32">
        <f t="shared" si="2"/>
        <v>4.9701789264413514E-4</v>
      </c>
      <c r="I17" s="31">
        <f t="shared" ref="I17:I26" si="5">F17*G17</f>
        <v>0</v>
      </c>
      <c r="J17" s="55">
        <v>31090092.07</v>
      </c>
      <c r="K17" s="32">
        <f t="shared" si="3"/>
        <v>0.83793770933978262</v>
      </c>
      <c r="L17" s="31">
        <f t="shared" si="4"/>
        <v>5.8655639653784784</v>
      </c>
    </row>
    <row r="18" spans="1:12" ht="104.15" customHeight="1" thickTop="1" thickBot="1" x14ac:dyDescent="0.4">
      <c r="A18" s="6" t="s">
        <v>104</v>
      </c>
      <c r="B18" s="7" t="s">
        <v>28</v>
      </c>
      <c r="C18" s="83"/>
      <c r="D18" s="32" t="e">
        <f t="shared" si="0"/>
        <v>#DIV/0!</v>
      </c>
      <c r="E18" s="31">
        <v>119216974.59999999</v>
      </c>
      <c r="F18" s="32">
        <f t="shared" si="1"/>
        <v>0</v>
      </c>
      <c r="G18" s="31">
        <v>678</v>
      </c>
      <c r="H18" s="32">
        <f t="shared" si="2"/>
        <v>4.8139733030389091E-2</v>
      </c>
      <c r="I18" s="31">
        <f t="shared" si="5"/>
        <v>0</v>
      </c>
      <c r="J18" s="55">
        <v>49587414.799999997</v>
      </c>
      <c r="K18" s="32">
        <f t="shared" si="3"/>
        <v>0.41594256997694351</v>
      </c>
      <c r="L18" s="31">
        <f t="shared" si="4"/>
        <v>282.00906244436771</v>
      </c>
    </row>
    <row r="19" spans="1:12" ht="104.15" customHeight="1" thickTop="1" thickBot="1" x14ac:dyDescent="0.4">
      <c r="A19" s="6" t="s">
        <v>105</v>
      </c>
      <c r="B19" s="7" t="s">
        <v>29</v>
      </c>
      <c r="C19" s="83"/>
      <c r="D19" s="32" t="e">
        <f t="shared" si="0"/>
        <v>#DIV/0!</v>
      </c>
      <c r="E19" s="31">
        <v>130172338.53333333</v>
      </c>
      <c r="F19" s="32">
        <f t="shared" si="1"/>
        <v>0</v>
      </c>
      <c r="G19" s="31">
        <v>23</v>
      </c>
      <c r="H19" s="32">
        <f t="shared" si="2"/>
        <v>1.6330587901164442E-3</v>
      </c>
      <c r="I19" s="31">
        <f t="shared" si="5"/>
        <v>0</v>
      </c>
      <c r="J19" s="55">
        <v>19960145.109999999</v>
      </c>
      <c r="K19" s="32">
        <f t="shared" si="3"/>
        <v>0.15333630274214355</v>
      </c>
      <c r="L19" s="31">
        <f t="shared" si="4"/>
        <v>3.5267349630693015</v>
      </c>
    </row>
    <row r="20" spans="1:12" ht="104.15" customHeight="1" thickTop="1" thickBot="1" x14ac:dyDescent="0.4">
      <c r="A20" s="6" t="s">
        <v>172</v>
      </c>
      <c r="B20" s="7" t="s">
        <v>171</v>
      </c>
      <c r="C20" s="83"/>
      <c r="D20" s="32" t="e">
        <f t="shared" si="0"/>
        <v>#DIV/0!</v>
      </c>
      <c r="E20" s="31">
        <v>1554543446.55</v>
      </c>
      <c r="F20" s="32">
        <f t="shared" si="1"/>
        <v>0</v>
      </c>
      <c r="G20" s="31">
        <v>532</v>
      </c>
      <c r="H20" s="32">
        <f t="shared" si="2"/>
        <v>3.7773359840954271E-2</v>
      </c>
      <c r="I20" s="31">
        <f t="shared" si="5"/>
        <v>0</v>
      </c>
      <c r="J20" s="55">
        <v>491532799.8599999</v>
      </c>
      <c r="K20" s="32">
        <f t="shared" si="3"/>
        <v>0.3161910983902439</v>
      </c>
      <c r="L20" s="31">
        <f t="shared" si="4"/>
        <v>168.21366434360976</v>
      </c>
    </row>
    <row r="21" spans="1:12" ht="104.15" customHeight="1" thickTop="1" thickBot="1" x14ac:dyDescent="0.4">
      <c r="A21" s="6" t="s">
        <v>174</v>
      </c>
      <c r="B21" s="7" t="s">
        <v>173</v>
      </c>
      <c r="C21" s="83"/>
      <c r="D21" s="32" t="e">
        <f t="shared" si="0"/>
        <v>#DIV/0!</v>
      </c>
      <c r="E21" s="31">
        <v>1588545979.8500001</v>
      </c>
      <c r="F21" s="32">
        <f t="shared" si="1"/>
        <v>0</v>
      </c>
      <c r="G21" s="31">
        <v>989</v>
      </c>
      <c r="H21" s="32">
        <f t="shared" si="2"/>
        <v>7.0221527975007095E-2</v>
      </c>
      <c r="I21" s="31">
        <f t="shared" si="5"/>
        <v>0</v>
      </c>
      <c r="J21" s="55">
        <v>581911242.75999987</v>
      </c>
      <c r="K21" s="32">
        <f t="shared" si="3"/>
        <v>0.36631690246381621</v>
      </c>
      <c r="L21" s="31">
        <f t="shared" si="4"/>
        <v>362.2874165367142</v>
      </c>
    </row>
    <row r="22" spans="1:12" ht="104.15" customHeight="1" thickTop="1" thickBot="1" x14ac:dyDescent="0.4">
      <c r="A22" s="6" t="s">
        <v>106</v>
      </c>
      <c r="B22" s="7" t="s">
        <v>30</v>
      </c>
      <c r="C22" s="83"/>
      <c r="D22" s="32" t="e">
        <f t="shared" si="0"/>
        <v>#DIV/0!</v>
      </c>
      <c r="E22" s="31">
        <v>116844617.36666667</v>
      </c>
      <c r="F22" s="32">
        <f t="shared" si="1"/>
        <v>0</v>
      </c>
      <c r="G22" s="31">
        <v>30</v>
      </c>
      <c r="H22" s="32">
        <f t="shared" si="2"/>
        <v>2.1300766827605793E-3</v>
      </c>
      <c r="I22" s="31">
        <f t="shared" si="5"/>
        <v>0</v>
      </c>
      <c r="J22" s="55">
        <v>37827774.519999996</v>
      </c>
      <c r="K22" s="32">
        <f t="shared" si="3"/>
        <v>0.32374426287257857</v>
      </c>
      <c r="L22" s="31">
        <f t="shared" si="4"/>
        <v>9.7123278861773574</v>
      </c>
    </row>
    <row r="23" spans="1:12" ht="104.15" customHeight="1" thickTop="1" thickBot="1" x14ac:dyDescent="0.4">
      <c r="A23" s="6" t="s">
        <v>107</v>
      </c>
      <c r="B23" s="7" t="s">
        <v>31</v>
      </c>
      <c r="C23" s="83"/>
      <c r="D23" s="32" t="e">
        <f t="shared" si="0"/>
        <v>#DIV/0!</v>
      </c>
      <c r="E23" s="31">
        <v>62876959.399999999</v>
      </c>
      <c r="F23" s="32">
        <f t="shared" si="1"/>
        <v>0</v>
      </c>
      <c r="G23" s="31">
        <v>5</v>
      </c>
      <c r="H23" s="32">
        <f t="shared" si="2"/>
        <v>3.5501278046009654E-4</v>
      </c>
      <c r="I23" s="31">
        <f>F23*G23</f>
        <v>0</v>
      </c>
      <c r="J23" s="55">
        <v>16777861.710000001</v>
      </c>
      <c r="K23" s="32">
        <f t="shared" si="3"/>
        <v>0.26683640351094967</v>
      </c>
      <c r="L23" s="31">
        <f t="shared" si="4"/>
        <v>1.3341820175547483</v>
      </c>
    </row>
    <row r="24" spans="1:12" ht="104.15" customHeight="1" thickTop="1" thickBot="1" x14ac:dyDescent="0.4">
      <c r="A24" s="6" t="s">
        <v>176</v>
      </c>
      <c r="B24" s="7" t="s">
        <v>175</v>
      </c>
      <c r="C24" s="83"/>
      <c r="D24" s="32" t="e">
        <f t="shared" si="0"/>
        <v>#DIV/0!</v>
      </c>
      <c r="E24" s="31">
        <v>54553531.616666675</v>
      </c>
      <c r="F24" s="32">
        <f t="shared" si="1"/>
        <v>0</v>
      </c>
      <c r="G24" s="31">
        <v>9</v>
      </c>
      <c r="H24" s="32">
        <f t="shared" si="2"/>
        <v>6.3902300482817384E-4</v>
      </c>
      <c r="I24" s="31">
        <f t="shared" si="5"/>
        <v>0</v>
      </c>
      <c r="J24" s="55">
        <v>38306844.670000002</v>
      </c>
      <c r="K24" s="32">
        <f t="shared" si="3"/>
        <v>0.70218817251231558</v>
      </c>
      <c r="L24" s="31">
        <f t="shared" si="4"/>
        <v>6.3196935526108398</v>
      </c>
    </row>
    <row r="25" spans="1:12" ht="104.15" customHeight="1" thickTop="1" thickBot="1" x14ac:dyDescent="0.4">
      <c r="A25" s="6" t="s">
        <v>178</v>
      </c>
      <c r="B25" s="7" t="s">
        <v>177</v>
      </c>
      <c r="C25" s="83"/>
      <c r="D25" s="32" t="e">
        <f t="shared" si="0"/>
        <v>#DIV/0!</v>
      </c>
      <c r="E25" s="31">
        <v>495790664.01666665</v>
      </c>
      <c r="F25" s="32">
        <f t="shared" si="1"/>
        <v>0</v>
      </c>
      <c r="G25" s="31">
        <v>28</v>
      </c>
      <c r="H25" s="32">
        <f t="shared" si="2"/>
        <v>1.9880715705765406E-3</v>
      </c>
      <c r="I25" s="31">
        <f t="shared" si="5"/>
        <v>0</v>
      </c>
      <c r="J25" s="55">
        <v>135109825.19</v>
      </c>
      <c r="K25" s="32">
        <f t="shared" si="3"/>
        <v>0.27251385513273424</v>
      </c>
      <c r="L25" s="31">
        <f t="shared" si="4"/>
        <v>7.6303879437165589</v>
      </c>
    </row>
    <row r="26" spans="1:12" ht="104.15" customHeight="1" thickTop="1" thickBot="1" x14ac:dyDescent="0.4">
      <c r="A26" s="3" t="s">
        <v>3</v>
      </c>
      <c r="B26" s="4" t="s">
        <v>32</v>
      </c>
      <c r="C26" s="29">
        <f>SUM(C27:C27)</f>
        <v>0</v>
      </c>
      <c r="D26" s="30" t="e">
        <f t="shared" si="0"/>
        <v>#DIV/0!</v>
      </c>
      <c r="E26" s="27">
        <v>5277733905.8500004</v>
      </c>
      <c r="F26" s="61">
        <f t="shared" si="1"/>
        <v>0</v>
      </c>
      <c r="G26" s="27">
        <v>407</v>
      </c>
      <c r="H26" s="30">
        <f t="shared" si="2"/>
        <v>2.8898040329451861E-2</v>
      </c>
      <c r="I26" s="27">
        <f t="shared" si="5"/>
        <v>0</v>
      </c>
      <c r="J26" s="56">
        <f>SUM(J27:J27)</f>
        <v>512922824.81</v>
      </c>
      <c r="K26" s="61">
        <f t="shared" si="3"/>
        <v>9.7186185199951217E-2</v>
      </c>
      <c r="L26" s="27">
        <f t="shared" si="4"/>
        <v>39.554777376380144</v>
      </c>
    </row>
    <row r="27" spans="1:12" ht="104.15" customHeight="1" thickTop="1" thickBot="1" x14ac:dyDescent="0.4">
      <c r="A27" s="5" t="s">
        <v>108</v>
      </c>
      <c r="B27" s="7" t="s">
        <v>32</v>
      </c>
      <c r="C27" s="83"/>
      <c r="D27" s="32" t="e">
        <f t="shared" si="0"/>
        <v>#DIV/0!</v>
      </c>
      <c r="E27" s="46"/>
      <c r="F27" s="62"/>
      <c r="G27" s="46"/>
      <c r="H27" s="46"/>
      <c r="I27" s="46"/>
      <c r="J27" s="55">
        <v>512922824.81</v>
      </c>
      <c r="K27" s="62"/>
      <c r="L27" s="46"/>
    </row>
    <row r="28" spans="1:12" ht="104.15" customHeight="1" thickTop="1" thickBot="1" x14ac:dyDescent="0.4">
      <c r="A28" s="3" t="s">
        <v>4</v>
      </c>
      <c r="B28" s="4" t="s">
        <v>33</v>
      </c>
      <c r="C28" s="29">
        <f>SUM(C29:C32)</f>
        <v>0</v>
      </c>
      <c r="D28" s="30" t="e">
        <f t="shared" si="0"/>
        <v>#DIV/0!</v>
      </c>
      <c r="E28" s="27">
        <v>793142077.7833333</v>
      </c>
      <c r="F28" s="61">
        <f>C28/E28</f>
        <v>0</v>
      </c>
      <c r="G28" s="27">
        <v>41</v>
      </c>
      <c r="H28" s="30">
        <f>G28/$G$2</f>
        <v>2.9111047997727917E-3</v>
      </c>
      <c r="I28" s="27">
        <f>F28*G28</f>
        <v>0</v>
      </c>
      <c r="J28" s="56">
        <f>SUM(J29:J32)</f>
        <v>11276134.67</v>
      </c>
      <c r="K28" s="61">
        <f>J28/E28</f>
        <v>1.4217042552469849E-2</v>
      </c>
      <c r="L28" s="27">
        <f>K28*G28</f>
        <v>0.58289874465126379</v>
      </c>
    </row>
    <row r="29" spans="1:12" ht="104.15" customHeight="1" thickTop="1" thickBot="1" x14ac:dyDescent="0.4">
      <c r="A29" s="5" t="s">
        <v>109</v>
      </c>
      <c r="B29" s="7" t="s">
        <v>63</v>
      </c>
      <c r="C29" s="83"/>
      <c r="D29" s="32" t="e">
        <f t="shared" si="0"/>
        <v>#DIV/0!</v>
      </c>
      <c r="E29" s="46"/>
      <c r="F29" s="62"/>
      <c r="G29" s="46"/>
      <c r="H29" s="46"/>
      <c r="I29" s="46"/>
      <c r="J29" s="55">
        <v>2744344.1099999994</v>
      </c>
      <c r="K29" s="62"/>
      <c r="L29" s="46"/>
    </row>
    <row r="30" spans="1:12" ht="104.15" customHeight="1" thickTop="1" thickBot="1" x14ac:dyDescent="0.4">
      <c r="A30" s="6" t="s">
        <v>110</v>
      </c>
      <c r="B30" s="7" t="s">
        <v>60</v>
      </c>
      <c r="C30" s="83"/>
      <c r="D30" s="32" t="e">
        <f t="shared" si="0"/>
        <v>#DIV/0!</v>
      </c>
      <c r="E30" s="46"/>
      <c r="F30" s="62"/>
      <c r="G30" s="46"/>
      <c r="H30" s="46"/>
      <c r="I30" s="46"/>
      <c r="J30" s="55">
        <v>1049266.3699999999</v>
      </c>
      <c r="K30" s="62"/>
      <c r="L30" s="46"/>
    </row>
    <row r="31" spans="1:12" ht="104.15" customHeight="1" thickTop="1" thickBot="1" x14ac:dyDescent="0.4">
      <c r="A31" s="6" t="s">
        <v>111</v>
      </c>
      <c r="B31" s="7" t="s">
        <v>61</v>
      </c>
      <c r="C31" s="83"/>
      <c r="D31" s="32" t="e">
        <f t="shared" si="0"/>
        <v>#DIV/0!</v>
      </c>
      <c r="E31" s="46"/>
      <c r="F31" s="62"/>
      <c r="G31" s="46"/>
      <c r="H31" s="46"/>
      <c r="I31" s="46"/>
      <c r="J31" s="55">
        <v>6616361.3599999994</v>
      </c>
      <c r="K31" s="62"/>
      <c r="L31" s="46"/>
    </row>
    <row r="32" spans="1:12" ht="104.15" customHeight="1" thickTop="1" thickBot="1" x14ac:dyDescent="0.4">
      <c r="A32" s="6" t="s">
        <v>112</v>
      </c>
      <c r="B32" s="7" t="s">
        <v>62</v>
      </c>
      <c r="C32" s="83"/>
      <c r="D32" s="32" t="e">
        <f t="shared" si="0"/>
        <v>#DIV/0!</v>
      </c>
      <c r="E32" s="46"/>
      <c r="F32" s="62"/>
      <c r="G32" s="46"/>
      <c r="H32" s="46"/>
      <c r="I32" s="46"/>
      <c r="J32" s="55">
        <v>866162.83</v>
      </c>
      <c r="K32" s="62"/>
      <c r="L32" s="46"/>
    </row>
    <row r="33" spans="1:12" ht="104.15" customHeight="1" thickTop="1" thickBot="1" x14ac:dyDescent="0.4">
      <c r="A33" s="3" t="s">
        <v>5</v>
      </c>
      <c r="B33" s="4" t="s">
        <v>34</v>
      </c>
      <c r="C33" s="29">
        <f>SUM(C34:C36)</f>
        <v>0</v>
      </c>
      <c r="D33" s="30" t="e">
        <f t="shared" si="0"/>
        <v>#DIV/0!</v>
      </c>
      <c r="E33" s="27">
        <v>12752101858.983334</v>
      </c>
      <c r="F33" s="61">
        <f>C33/E33</f>
        <v>0</v>
      </c>
      <c r="G33" s="27">
        <v>1045</v>
      </c>
      <c r="H33" s="30">
        <f>G33/$G$2</f>
        <v>7.4197671116160185E-2</v>
      </c>
      <c r="I33" s="27">
        <f>F33*G33</f>
        <v>0</v>
      </c>
      <c r="J33" s="56">
        <f>SUM(J34:J36)</f>
        <v>3975750310.1100001</v>
      </c>
      <c r="K33" s="61">
        <f>J33/E33</f>
        <v>0.31177215756861659</v>
      </c>
      <c r="L33" s="27">
        <f>K33*G33</f>
        <v>325.80190465920435</v>
      </c>
    </row>
    <row r="34" spans="1:12" ht="104.15" customHeight="1" thickTop="1" thickBot="1" x14ac:dyDescent="0.4">
      <c r="A34" s="5" t="s">
        <v>113</v>
      </c>
      <c r="B34" s="7" t="s">
        <v>66</v>
      </c>
      <c r="C34" s="83"/>
      <c r="D34" s="32" t="e">
        <f t="shared" si="0"/>
        <v>#DIV/0!</v>
      </c>
      <c r="E34" s="46"/>
      <c r="F34" s="62"/>
      <c r="G34" s="46"/>
      <c r="H34" s="46"/>
      <c r="I34" s="46"/>
      <c r="J34" s="55">
        <v>3304346807.2400002</v>
      </c>
      <c r="K34" s="62"/>
      <c r="L34" s="46"/>
    </row>
    <row r="35" spans="1:12" ht="104.15" customHeight="1" thickTop="1" thickBot="1" x14ac:dyDescent="0.4">
      <c r="A35" s="6" t="s">
        <v>114</v>
      </c>
      <c r="B35" s="7" t="s">
        <v>65</v>
      </c>
      <c r="C35" s="83"/>
      <c r="D35" s="32" t="e">
        <f t="shared" si="0"/>
        <v>#DIV/0!</v>
      </c>
      <c r="E35" s="46"/>
      <c r="F35" s="62"/>
      <c r="G35" s="46"/>
      <c r="H35" s="46"/>
      <c r="I35" s="46"/>
      <c r="J35" s="55">
        <v>528382274.3499999</v>
      </c>
      <c r="K35" s="62"/>
      <c r="L35" s="46"/>
    </row>
    <row r="36" spans="1:12" ht="104.15" customHeight="1" thickTop="1" thickBot="1" x14ac:dyDescent="0.4">
      <c r="A36" s="6" t="s">
        <v>115</v>
      </c>
      <c r="B36" s="7" t="s">
        <v>64</v>
      </c>
      <c r="C36" s="83"/>
      <c r="D36" s="32" t="e">
        <f t="shared" si="0"/>
        <v>#DIV/0!</v>
      </c>
      <c r="E36" s="46"/>
      <c r="F36" s="62"/>
      <c r="G36" s="46"/>
      <c r="H36" s="46"/>
      <c r="I36" s="46"/>
      <c r="J36" s="55">
        <v>143021228.51999998</v>
      </c>
      <c r="K36" s="62"/>
      <c r="L36" s="46"/>
    </row>
    <row r="37" spans="1:12" ht="104.15" customHeight="1" thickTop="1" thickBot="1" x14ac:dyDescent="0.4">
      <c r="A37" s="3" t="s">
        <v>6</v>
      </c>
      <c r="B37" s="4" t="s">
        <v>35</v>
      </c>
      <c r="C37" s="29">
        <f>SUM(C38:C40)</f>
        <v>0</v>
      </c>
      <c r="D37" s="30" t="e">
        <f t="shared" si="0"/>
        <v>#DIV/0!</v>
      </c>
      <c r="E37" s="27">
        <v>18330334165.083336</v>
      </c>
      <c r="F37" s="61">
        <f>C37/E37</f>
        <v>0</v>
      </c>
      <c r="G37" s="27">
        <v>541</v>
      </c>
      <c r="H37" s="30">
        <f>G37/$G$2</f>
        <v>3.8412382845782446E-2</v>
      </c>
      <c r="I37" s="27">
        <f>F37*G37</f>
        <v>0</v>
      </c>
      <c r="J37" s="56">
        <f>SUM(J38:J40)</f>
        <v>4565160318.0599995</v>
      </c>
      <c r="K37" s="61">
        <f>J37/E37</f>
        <v>0.24904948687492978</v>
      </c>
      <c r="L37" s="27">
        <f>K37*G37</f>
        <v>134.73577239933701</v>
      </c>
    </row>
    <row r="38" spans="1:12" ht="104.15" customHeight="1" thickTop="1" thickBot="1" x14ac:dyDescent="0.4">
      <c r="A38" s="5" t="s">
        <v>116</v>
      </c>
      <c r="B38" s="7" t="s">
        <v>67</v>
      </c>
      <c r="C38" s="83"/>
      <c r="D38" s="32" t="e">
        <f t="shared" si="0"/>
        <v>#DIV/0!</v>
      </c>
      <c r="E38" s="46"/>
      <c r="F38" s="62"/>
      <c r="G38" s="46"/>
      <c r="H38" s="46"/>
      <c r="I38" s="46"/>
      <c r="J38" s="55">
        <v>578231466.6400001</v>
      </c>
      <c r="K38" s="62"/>
      <c r="L38" s="46"/>
    </row>
    <row r="39" spans="1:12" ht="104.15" customHeight="1" thickTop="1" thickBot="1" x14ac:dyDescent="0.4">
      <c r="A39" s="6" t="s">
        <v>117</v>
      </c>
      <c r="B39" s="7" t="s">
        <v>68</v>
      </c>
      <c r="C39" s="83"/>
      <c r="D39" s="32" t="e">
        <f t="shared" si="0"/>
        <v>#DIV/0!</v>
      </c>
      <c r="E39" s="46"/>
      <c r="F39" s="62"/>
      <c r="G39" s="46"/>
      <c r="H39" s="46"/>
      <c r="I39" s="46"/>
      <c r="J39" s="55">
        <v>2549977898.4299998</v>
      </c>
      <c r="K39" s="62"/>
      <c r="L39" s="46"/>
    </row>
    <row r="40" spans="1:12" ht="104.15" customHeight="1" thickTop="1" thickBot="1" x14ac:dyDescent="0.4">
      <c r="A40" s="6" t="s">
        <v>118</v>
      </c>
      <c r="B40" s="7" t="s">
        <v>69</v>
      </c>
      <c r="C40" s="83"/>
      <c r="D40" s="32" t="e">
        <f t="shared" si="0"/>
        <v>#DIV/0!</v>
      </c>
      <c r="E40" s="46"/>
      <c r="F40" s="62"/>
      <c r="G40" s="46"/>
      <c r="H40" s="46"/>
      <c r="I40" s="46"/>
      <c r="J40" s="55">
        <v>1436950952.9899998</v>
      </c>
      <c r="K40" s="62"/>
      <c r="L40" s="46"/>
    </row>
    <row r="41" spans="1:12" ht="104.15" customHeight="1" thickTop="1" thickBot="1" x14ac:dyDescent="0.4">
      <c r="A41" s="3" t="s">
        <v>7</v>
      </c>
      <c r="B41" s="4" t="s">
        <v>36</v>
      </c>
      <c r="C41" s="29">
        <f>SUM(C42:C46)</f>
        <v>0</v>
      </c>
      <c r="D41" s="30" t="e">
        <f t="shared" si="0"/>
        <v>#DIV/0!</v>
      </c>
      <c r="E41" s="27">
        <v>3221883242</v>
      </c>
      <c r="F41" s="61">
        <f>C41/E41</f>
        <v>0</v>
      </c>
      <c r="G41" s="27">
        <v>3633</v>
      </c>
      <c r="H41" s="30">
        <f>G41/$G$2</f>
        <v>0.25795228628230615</v>
      </c>
      <c r="I41" s="27">
        <f>F41*G41</f>
        <v>0</v>
      </c>
      <c r="J41" s="56">
        <f>SUM(J42:J46)</f>
        <v>629852990.22000003</v>
      </c>
      <c r="K41" s="61">
        <f>J41/E41</f>
        <v>0.19549218358049986</v>
      </c>
      <c r="L41" s="27">
        <f>K41*G41</f>
        <v>710.22310294795602</v>
      </c>
    </row>
    <row r="42" spans="1:12" ht="104.15" customHeight="1" thickTop="1" thickBot="1" x14ac:dyDescent="0.4">
      <c r="A42" s="5" t="s">
        <v>119</v>
      </c>
      <c r="B42" s="7" t="s">
        <v>70</v>
      </c>
      <c r="C42" s="83"/>
      <c r="D42" s="32" t="e">
        <f t="shared" si="0"/>
        <v>#DIV/0!</v>
      </c>
      <c r="E42" s="46"/>
      <c r="F42" s="62"/>
      <c r="G42" s="46"/>
      <c r="H42" s="46"/>
      <c r="I42" s="46"/>
      <c r="J42" s="55">
        <v>368609265.79999995</v>
      </c>
      <c r="K42" s="62"/>
      <c r="L42" s="46"/>
    </row>
    <row r="43" spans="1:12" ht="104.15" customHeight="1" thickTop="1" thickBot="1" x14ac:dyDescent="0.4">
      <c r="A43" s="6" t="s">
        <v>120</v>
      </c>
      <c r="B43" s="7" t="s">
        <v>71</v>
      </c>
      <c r="C43" s="83"/>
      <c r="D43" s="32" t="e">
        <f t="shared" si="0"/>
        <v>#DIV/0!</v>
      </c>
      <c r="E43" s="46"/>
      <c r="F43" s="62"/>
      <c r="G43" s="46"/>
      <c r="H43" s="46"/>
      <c r="I43" s="46"/>
      <c r="J43" s="55">
        <v>5310237.09</v>
      </c>
      <c r="K43" s="62"/>
      <c r="L43" s="46"/>
    </row>
    <row r="44" spans="1:12" ht="104.15" customHeight="1" thickTop="1" thickBot="1" x14ac:dyDescent="0.4">
      <c r="A44" s="6" t="s">
        <v>121</v>
      </c>
      <c r="B44" s="7" t="s">
        <v>72</v>
      </c>
      <c r="C44" s="83"/>
      <c r="D44" s="32" t="e">
        <f t="shared" si="0"/>
        <v>#DIV/0!</v>
      </c>
      <c r="E44" s="46"/>
      <c r="F44" s="62"/>
      <c r="G44" s="46"/>
      <c r="H44" s="46"/>
      <c r="I44" s="46"/>
      <c r="J44" s="55">
        <v>34870487.600000001</v>
      </c>
      <c r="K44" s="62"/>
      <c r="L44" s="46"/>
    </row>
    <row r="45" spans="1:12" ht="104.15" customHeight="1" thickTop="1" thickBot="1" x14ac:dyDescent="0.4">
      <c r="A45" s="6" t="s">
        <v>122</v>
      </c>
      <c r="B45" s="7" t="s">
        <v>73</v>
      </c>
      <c r="C45" s="83"/>
      <c r="D45" s="32" t="e">
        <f t="shared" si="0"/>
        <v>#DIV/0!</v>
      </c>
      <c r="E45" s="46"/>
      <c r="F45" s="62"/>
      <c r="G45" s="46"/>
      <c r="H45" s="46"/>
      <c r="I45" s="46"/>
      <c r="J45" s="55">
        <v>210222469.78</v>
      </c>
      <c r="K45" s="62"/>
      <c r="L45" s="46"/>
    </row>
    <row r="46" spans="1:12" ht="104.15" customHeight="1" thickTop="1" thickBot="1" x14ac:dyDescent="0.4">
      <c r="A46" s="6" t="s">
        <v>123</v>
      </c>
      <c r="B46" s="7" t="s">
        <v>74</v>
      </c>
      <c r="C46" s="83"/>
      <c r="D46" s="32" t="e">
        <f t="shared" si="0"/>
        <v>#DIV/0!</v>
      </c>
      <c r="E46" s="46"/>
      <c r="F46" s="62"/>
      <c r="G46" s="46"/>
      <c r="H46" s="46"/>
      <c r="I46" s="46"/>
      <c r="J46" s="55">
        <v>10840529.950000001</v>
      </c>
      <c r="K46" s="62"/>
      <c r="L46" s="46"/>
    </row>
    <row r="47" spans="1:12" ht="104.15" customHeight="1" thickTop="1" thickBot="1" x14ac:dyDescent="0.4">
      <c r="A47" s="3" t="s">
        <v>8</v>
      </c>
      <c r="B47" s="4" t="s">
        <v>37</v>
      </c>
      <c r="C47" s="29">
        <f>SUM(C48:C49)</f>
        <v>0</v>
      </c>
      <c r="D47" s="30" t="e">
        <f t="shared" si="0"/>
        <v>#DIV/0!</v>
      </c>
      <c r="E47" s="27">
        <v>4631533980</v>
      </c>
      <c r="F47" s="61">
        <f>C47/E47</f>
        <v>0</v>
      </c>
      <c r="G47" s="27">
        <v>381</v>
      </c>
      <c r="H47" s="30">
        <f>G47/$G$2</f>
        <v>2.7051973871059357E-2</v>
      </c>
      <c r="I47" s="27">
        <f>F47*G47</f>
        <v>0</v>
      </c>
      <c r="J47" s="56">
        <f>SUM(J48:J49)</f>
        <v>1538135365.6200001</v>
      </c>
      <c r="K47" s="61">
        <f>J47/E47</f>
        <v>0.33210063280589386</v>
      </c>
      <c r="L47" s="27">
        <f>K47*G47</f>
        <v>126.53034109904556</v>
      </c>
    </row>
    <row r="48" spans="1:12" ht="104.15" customHeight="1" thickTop="1" thickBot="1" x14ac:dyDescent="0.4">
      <c r="A48" s="5" t="s">
        <v>124</v>
      </c>
      <c r="B48" s="7" t="s">
        <v>76</v>
      </c>
      <c r="C48" s="83"/>
      <c r="D48" s="32" t="e">
        <f t="shared" si="0"/>
        <v>#DIV/0!</v>
      </c>
      <c r="E48" s="46"/>
      <c r="F48" s="62"/>
      <c r="G48" s="46"/>
      <c r="H48" s="46"/>
      <c r="I48" s="46"/>
      <c r="J48" s="55">
        <v>1121120559.1800001</v>
      </c>
      <c r="K48" s="62"/>
      <c r="L48" s="46"/>
    </row>
    <row r="49" spans="1:12" ht="104.15" customHeight="1" thickTop="1" thickBot="1" x14ac:dyDescent="0.4">
      <c r="A49" s="6" t="s">
        <v>125</v>
      </c>
      <c r="B49" s="7" t="s">
        <v>75</v>
      </c>
      <c r="C49" s="83"/>
      <c r="D49" s="32" t="e">
        <f t="shared" si="0"/>
        <v>#DIV/0!</v>
      </c>
      <c r="E49" s="46"/>
      <c r="F49" s="62"/>
      <c r="G49" s="46"/>
      <c r="H49" s="46"/>
      <c r="I49" s="46"/>
      <c r="J49" s="55">
        <v>417014806.44</v>
      </c>
      <c r="K49" s="62"/>
      <c r="L49" s="46"/>
    </row>
    <row r="50" spans="1:12" ht="104.15" customHeight="1" thickTop="1" thickBot="1" x14ac:dyDescent="0.4">
      <c r="A50" s="3" t="s">
        <v>9</v>
      </c>
      <c r="B50" s="4" t="s">
        <v>38</v>
      </c>
      <c r="C50" s="29">
        <f>SUM(C51:C53)</f>
        <v>0</v>
      </c>
      <c r="D50" s="30" t="e">
        <f t="shared" si="0"/>
        <v>#DIV/0!</v>
      </c>
      <c r="E50" s="27">
        <v>3269652958.6999998</v>
      </c>
      <c r="F50" s="61">
        <f>C50/E50</f>
        <v>0</v>
      </c>
      <c r="G50" s="27">
        <f>SUM(G51:G53)</f>
        <v>54</v>
      </c>
      <c r="H50" s="30">
        <f>G50/$G$2</f>
        <v>3.8341380289690428E-3</v>
      </c>
      <c r="I50" s="27">
        <f>F50*G50</f>
        <v>0</v>
      </c>
      <c r="J50" s="56">
        <f>SUM(J51:J53)</f>
        <v>129823434.08</v>
      </c>
      <c r="K50" s="61">
        <f>J50/E50</f>
        <v>3.9705569893759382E-2</v>
      </c>
      <c r="L50" s="27">
        <f>K50*G50</f>
        <v>2.1441007742630065</v>
      </c>
    </row>
    <row r="51" spans="1:12" ht="104.15" customHeight="1" thickTop="1" thickBot="1" x14ac:dyDescent="0.4">
      <c r="A51" s="5" t="s">
        <v>180</v>
      </c>
      <c r="B51" s="7" t="s">
        <v>179</v>
      </c>
      <c r="C51" s="83"/>
      <c r="D51" s="32" t="e">
        <f t="shared" si="0"/>
        <v>#DIV/0!</v>
      </c>
      <c r="E51" s="46"/>
      <c r="F51" s="62"/>
      <c r="G51" s="46">
        <v>13</v>
      </c>
      <c r="H51" s="46"/>
      <c r="I51" s="46"/>
      <c r="J51" s="55">
        <v>71870573.200000003</v>
      </c>
      <c r="K51" s="62"/>
      <c r="L51" s="46"/>
    </row>
    <row r="52" spans="1:12" ht="104.15" customHeight="1" thickTop="1" thickBot="1" x14ac:dyDescent="0.4">
      <c r="A52" s="5" t="s">
        <v>126</v>
      </c>
      <c r="B52" s="7" t="s">
        <v>51</v>
      </c>
      <c r="C52" s="83"/>
      <c r="D52" s="32" t="e">
        <f t="shared" ref="D52:D90" si="6">C52/$C$2</f>
        <v>#DIV/0!</v>
      </c>
      <c r="E52" s="46"/>
      <c r="F52" s="62"/>
      <c r="G52" s="46">
        <v>23</v>
      </c>
      <c r="H52" s="46"/>
      <c r="I52" s="46"/>
      <c r="J52" s="55">
        <v>27682146.359999999</v>
      </c>
      <c r="K52" s="62"/>
      <c r="L52" s="46"/>
    </row>
    <row r="53" spans="1:12" ht="104.15" customHeight="1" thickTop="1" thickBot="1" x14ac:dyDescent="0.4">
      <c r="A53" s="6" t="s">
        <v>182</v>
      </c>
      <c r="B53" s="7" t="s">
        <v>181</v>
      </c>
      <c r="C53" s="83"/>
      <c r="D53" s="32" t="e">
        <f t="shared" si="6"/>
        <v>#DIV/0!</v>
      </c>
      <c r="E53" s="46"/>
      <c r="F53" s="62"/>
      <c r="G53" s="46">
        <v>18</v>
      </c>
      <c r="H53" s="46"/>
      <c r="I53" s="46"/>
      <c r="J53" s="55">
        <v>30270714.52</v>
      </c>
      <c r="K53" s="62"/>
      <c r="L53" s="46"/>
    </row>
    <row r="54" spans="1:12" ht="104.15" customHeight="1" thickTop="1" thickBot="1" x14ac:dyDescent="0.4">
      <c r="A54" s="3" t="s">
        <v>10</v>
      </c>
      <c r="B54" s="4" t="s">
        <v>39</v>
      </c>
      <c r="C54" s="29">
        <f>SUM(C55:C57)</f>
        <v>0</v>
      </c>
      <c r="D54" s="30" t="e">
        <f t="shared" si="6"/>
        <v>#DIV/0!</v>
      </c>
      <c r="E54" s="27">
        <v>8270877508.0333328</v>
      </c>
      <c r="F54" s="61">
        <f>C54/E54</f>
        <v>0</v>
      </c>
      <c r="G54" s="27">
        <v>51</v>
      </c>
      <c r="H54" s="30">
        <f>G54/$G$2</f>
        <v>3.6211303606929848E-3</v>
      </c>
      <c r="I54" s="27">
        <f>F54*G54</f>
        <v>0</v>
      </c>
      <c r="J54" s="56">
        <f>SUM(J55:J57)</f>
        <v>1355418434.9299998</v>
      </c>
      <c r="K54" s="61">
        <f>J54/E54</f>
        <v>0.1638784317158016</v>
      </c>
      <c r="L54" s="27">
        <f>K54*G54</f>
        <v>8.3578000175058822</v>
      </c>
    </row>
    <row r="55" spans="1:12" ht="104.15" customHeight="1" thickTop="1" thickBot="1" x14ac:dyDescent="0.4">
      <c r="A55" s="5" t="s">
        <v>127</v>
      </c>
      <c r="B55" s="7" t="s">
        <v>77</v>
      </c>
      <c r="C55" s="83"/>
      <c r="D55" s="32" t="e">
        <f t="shared" si="6"/>
        <v>#DIV/0!</v>
      </c>
      <c r="E55" s="46"/>
      <c r="F55" s="62"/>
      <c r="G55" s="46"/>
      <c r="H55" s="46"/>
      <c r="I55" s="46"/>
      <c r="J55" s="55">
        <v>1315521491.6399999</v>
      </c>
      <c r="K55" s="62"/>
      <c r="L55" s="46"/>
    </row>
    <row r="56" spans="1:12" ht="104.15" customHeight="1" thickTop="1" thickBot="1" x14ac:dyDescent="0.4">
      <c r="A56" s="6" t="s">
        <v>128</v>
      </c>
      <c r="B56" s="7" t="s">
        <v>79</v>
      </c>
      <c r="C56" s="83"/>
      <c r="D56" s="32" t="e">
        <f t="shared" si="6"/>
        <v>#DIV/0!</v>
      </c>
      <c r="E56" s="46"/>
      <c r="F56" s="62"/>
      <c r="G56" s="46"/>
      <c r="H56" s="46"/>
      <c r="I56" s="46"/>
      <c r="J56" s="55">
        <v>750001.5</v>
      </c>
      <c r="K56" s="62"/>
      <c r="L56" s="46"/>
    </row>
    <row r="57" spans="1:12" ht="104.15" customHeight="1" thickTop="1" thickBot="1" x14ac:dyDescent="0.4">
      <c r="A57" s="6" t="s">
        <v>129</v>
      </c>
      <c r="B57" s="7" t="s">
        <v>78</v>
      </c>
      <c r="C57" s="83"/>
      <c r="D57" s="32" t="e">
        <f t="shared" si="6"/>
        <v>#DIV/0!</v>
      </c>
      <c r="E57" s="46"/>
      <c r="F57" s="62"/>
      <c r="G57" s="46"/>
      <c r="H57" s="46"/>
      <c r="I57" s="46"/>
      <c r="J57" s="55">
        <v>39146941.789999992</v>
      </c>
      <c r="K57" s="62"/>
      <c r="L57" s="46"/>
    </row>
    <row r="58" spans="1:12" ht="104.15" customHeight="1" thickTop="1" thickBot="1" x14ac:dyDescent="0.4">
      <c r="A58" s="3" t="s">
        <v>11</v>
      </c>
      <c r="B58" s="4" t="s">
        <v>40</v>
      </c>
      <c r="C58" s="29">
        <f>C59</f>
        <v>0</v>
      </c>
      <c r="D58" s="30" t="e">
        <f t="shared" si="6"/>
        <v>#DIV/0!</v>
      </c>
      <c r="E58" s="27">
        <v>11430174261.716667</v>
      </c>
      <c r="F58" s="61">
        <f>C58/E58</f>
        <v>0</v>
      </c>
      <c r="G58" s="27">
        <v>114</v>
      </c>
      <c r="H58" s="30">
        <f>G58/$G$2</f>
        <v>8.0942913944902009E-3</v>
      </c>
      <c r="I58" s="27">
        <f>F58*G58</f>
        <v>0</v>
      </c>
      <c r="J58" s="56">
        <f>J59</f>
        <v>2209954915.0799999</v>
      </c>
      <c r="K58" s="61">
        <f>J58/E58</f>
        <v>0.19334393898803889</v>
      </c>
      <c r="L58" s="27">
        <f>K58*G58</f>
        <v>22.041209044636435</v>
      </c>
    </row>
    <row r="59" spans="1:12" ht="104.15" customHeight="1" thickTop="1" thickBot="1" x14ac:dyDescent="0.4">
      <c r="A59" s="5" t="s">
        <v>130</v>
      </c>
      <c r="B59" s="7" t="s">
        <v>40</v>
      </c>
      <c r="C59" s="83"/>
      <c r="D59" s="32" t="e">
        <f t="shared" si="6"/>
        <v>#DIV/0!</v>
      </c>
      <c r="E59" s="46"/>
      <c r="F59" s="62"/>
      <c r="G59" s="46"/>
      <c r="H59" s="46"/>
      <c r="I59" s="46"/>
      <c r="J59" s="55">
        <v>2209954915.0799999</v>
      </c>
      <c r="K59" s="62"/>
      <c r="L59" s="46"/>
    </row>
    <row r="60" spans="1:12" ht="104.15" customHeight="1" thickTop="1" thickBot="1" x14ac:dyDescent="0.4">
      <c r="A60" s="3" t="s">
        <v>12</v>
      </c>
      <c r="B60" s="4" t="s">
        <v>41</v>
      </c>
      <c r="C60" s="29">
        <f>SUM(C61:C63)</f>
        <v>0</v>
      </c>
      <c r="D60" s="30" t="e">
        <f t="shared" si="6"/>
        <v>#DIV/0!</v>
      </c>
      <c r="E60" s="27">
        <v>1225600400.9666665</v>
      </c>
      <c r="F60" s="61">
        <f>C60/E60</f>
        <v>0</v>
      </c>
      <c r="G60" s="27">
        <f>SUM(G61:G63)</f>
        <v>26</v>
      </c>
      <c r="H60" s="30">
        <f>G60/$G$2</f>
        <v>1.8460664583925021E-3</v>
      </c>
      <c r="I60" s="27">
        <f>F60*G60</f>
        <v>0</v>
      </c>
      <c r="J60" s="56">
        <f>SUM(J61:J63)</f>
        <v>157626774.34999999</v>
      </c>
      <c r="K60" s="61">
        <f>J60/E60</f>
        <v>0.12861188216459069</v>
      </c>
      <c r="L60" s="27">
        <f>K60*G60</f>
        <v>3.3439089362793579</v>
      </c>
    </row>
    <row r="61" spans="1:12" ht="104.15" customHeight="1" thickTop="1" thickBot="1" x14ac:dyDescent="0.4">
      <c r="A61" s="5" t="s">
        <v>184</v>
      </c>
      <c r="B61" s="7" t="s">
        <v>183</v>
      </c>
      <c r="C61" s="83"/>
      <c r="D61" s="32" t="e">
        <f t="shared" si="6"/>
        <v>#DIV/0!</v>
      </c>
      <c r="E61" s="46"/>
      <c r="F61" s="62"/>
      <c r="G61" s="46">
        <v>17</v>
      </c>
      <c r="H61" s="46"/>
      <c r="I61" s="46"/>
      <c r="J61" s="55">
        <v>155444968.94999999</v>
      </c>
      <c r="K61" s="62"/>
      <c r="L61" s="46"/>
    </row>
    <row r="62" spans="1:12" ht="104.15" customHeight="1" thickTop="1" thickBot="1" x14ac:dyDescent="0.4">
      <c r="A62" s="6" t="s">
        <v>131</v>
      </c>
      <c r="B62" s="7" t="s">
        <v>52</v>
      </c>
      <c r="C62" s="83"/>
      <c r="D62" s="32" t="e">
        <f t="shared" si="6"/>
        <v>#DIV/0!</v>
      </c>
      <c r="E62" s="46"/>
      <c r="F62" s="62"/>
      <c r="G62" s="46">
        <v>7</v>
      </c>
      <c r="H62" s="46"/>
      <c r="I62" s="46"/>
      <c r="J62" s="55">
        <v>2181801.4</v>
      </c>
      <c r="K62" s="62"/>
      <c r="L62" s="46"/>
    </row>
    <row r="63" spans="1:12" ht="104.15" customHeight="1" thickTop="1" thickBot="1" x14ac:dyDescent="0.4">
      <c r="A63" s="6" t="s">
        <v>186</v>
      </c>
      <c r="B63" s="7" t="s">
        <v>185</v>
      </c>
      <c r="C63" s="83"/>
      <c r="D63" s="32" t="e">
        <f t="shared" si="6"/>
        <v>#DIV/0!</v>
      </c>
      <c r="E63" s="46"/>
      <c r="F63" s="62"/>
      <c r="G63" s="46">
        <v>2</v>
      </c>
      <c r="H63" s="46"/>
      <c r="I63" s="46"/>
      <c r="J63" s="55">
        <v>4</v>
      </c>
      <c r="K63" s="62"/>
      <c r="L63" s="46"/>
    </row>
    <row r="64" spans="1:12" ht="104.15" customHeight="1" thickTop="1" thickBot="1" x14ac:dyDescent="0.4">
      <c r="A64" s="3" t="s">
        <v>13</v>
      </c>
      <c r="B64" s="4" t="s">
        <v>42</v>
      </c>
      <c r="C64" s="29">
        <f>SUM(C65:C70)</f>
        <v>0</v>
      </c>
      <c r="D64" s="30" t="e">
        <f t="shared" si="6"/>
        <v>#DIV/0!</v>
      </c>
      <c r="E64" s="27">
        <v>1464607982.5999999</v>
      </c>
      <c r="F64" s="61">
        <f>C64/E64</f>
        <v>0</v>
      </c>
      <c r="G64" s="27">
        <v>24</v>
      </c>
      <c r="H64" s="30">
        <f>G64/$G$2</f>
        <v>1.7040613462084636E-3</v>
      </c>
      <c r="I64" s="27">
        <f>F64*G64</f>
        <v>0</v>
      </c>
      <c r="J64" s="56">
        <f>SUM(J65:J70)</f>
        <v>346012130.50000006</v>
      </c>
      <c r="K64" s="61">
        <f>J64/E64</f>
        <v>0.23624897215550658</v>
      </c>
      <c r="L64" s="27">
        <f>K64*G64</f>
        <v>5.6699753317321582</v>
      </c>
    </row>
    <row r="65" spans="1:12" ht="104.15" customHeight="1" thickTop="1" thickBot="1" x14ac:dyDescent="0.4">
      <c r="A65" s="5" t="s">
        <v>132</v>
      </c>
      <c r="B65" s="7" t="s">
        <v>80</v>
      </c>
      <c r="C65" s="83"/>
      <c r="D65" s="32" t="e">
        <f t="shared" si="6"/>
        <v>#DIV/0!</v>
      </c>
      <c r="E65" s="46"/>
      <c r="F65" s="62"/>
      <c r="G65" s="46"/>
      <c r="H65" s="46"/>
      <c r="I65" s="46"/>
      <c r="J65" s="55">
        <v>225417692.36000001</v>
      </c>
      <c r="K65" s="62"/>
      <c r="L65" s="46"/>
    </row>
    <row r="66" spans="1:12" ht="104.15" customHeight="1" thickTop="1" thickBot="1" x14ac:dyDescent="0.4">
      <c r="A66" s="6" t="s">
        <v>133</v>
      </c>
      <c r="B66" s="7" t="s">
        <v>81</v>
      </c>
      <c r="C66" s="83"/>
      <c r="D66" s="32" t="e">
        <f t="shared" si="6"/>
        <v>#DIV/0!</v>
      </c>
      <c r="E66" s="46"/>
      <c r="F66" s="62"/>
      <c r="G66" s="46"/>
      <c r="H66" s="46"/>
      <c r="I66" s="46"/>
      <c r="J66" s="55">
        <v>4538338.17</v>
      </c>
      <c r="K66" s="62"/>
      <c r="L66" s="46"/>
    </row>
    <row r="67" spans="1:12" ht="104.15" customHeight="1" thickTop="1" thickBot="1" x14ac:dyDescent="0.4">
      <c r="A67" s="6" t="s">
        <v>134</v>
      </c>
      <c r="B67" s="7" t="s">
        <v>82</v>
      </c>
      <c r="C67" s="83"/>
      <c r="D67" s="32" t="e">
        <f t="shared" si="6"/>
        <v>#DIV/0!</v>
      </c>
      <c r="E67" s="46"/>
      <c r="F67" s="62"/>
      <c r="G67" s="46"/>
      <c r="H67" s="46"/>
      <c r="I67" s="46"/>
      <c r="J67" s="55">
        <v>68769350.200000003</v>
      </c>
      <c r="K67" s="62"/>
      <c r="L67" s="46"/>
    </row>
    <row r="68" spans="1:12" ht="104.15" customHeight="1" thickTop="1" thickBot="1" x14ac:dyDescent="0.4">
      <c r="A68" s="6" t="s">
        <v>135</v>
      </c>
      <c r="B68" s="7" t="s">
        <v>83</v>
      </c>
      <c r="C68" s="83"/>
      <c r="D68" s="32" t="e">
        <f t="shared" si="6"/>
        <v>#DIV/0!</v>
      </c>
      <c r="E68" s="46"/>
      <c r="F68" s="62"/>
      <c r="G68" s="46"/>
      <c r="H68" s="46"/>
      <c r="I68" s="46"/>
      <c r="J68" s="55">
        <v>7147675.2200000007</v>
      </c>
      <c r="K68" s="62"/>
      <c r="L68" s="46"/>
    </row>
    <row r="69" spans="1:12" ht="104.15" customHeight="1" thickTop="1" thickBot="1" x14ac:dyDescent="0.4">
      <c r="A69" s="6" t="s">
        <v>136</v>
      </c>
      <c r="B69" s="7" t="s">
        <v>84</v>
      </c>
      <c r="C69" s="83"/>
      <c r="D69" s="32" t="e">
        <f t="shared" si="6"/>
        <v>#DIV/0!</v>
      </c>
      <c r="E69" s="46"/>
      <c r="F69" s="62"/>
      <c r="G69" s="46"/>
      <c r="H69" s="46"/>
      <c r="I69" s="46"/>
      <c r="J69" s="55">
        <v>16442825.26</v>
      </c>
      <c r="K69" s="62"/>
      <c r="L69" s="46"/>
    </row>
    <row r="70" spans="1:12" ht="104.15" customHeight="1" thickTop="1" thickBot="1" x14ac:dyDescent="0.4">
      <c r="A70" s="6" t="s">
        <v>137</v>
      </c>
      <c r="B70" s="7" t="s">
        <v>85</v>
      </c>
      <c r="C70" s="83"/>
      <c r="D70" s="32" t="e">
        <f t="shared" si="6"/>
        <v>#DIV/0!</v>
      </c>
      <c r="E70" s="46"/>
      <c r="F70" s="62"/>
      <c r="G70" s="46"/>
      <c r="H70" s="46"/>
      <c r="I70" s="46"/>
      <c r="J70" s="55">
        <v>23696249.289999999</v>
      </c>
      <c r="K70" s="62"/>
      <c r="L70" s="46"/>
    </row>
    <row r="71" spans="1:12" ht="104.15" customHeight="1" thickTop="1" thickBot="1" x14ac:dyDescent="0.4">
      <c r="A71" s="3" t="s">
        <v>14</v>
      </c>
      <c r="B71" s="4" t="s">
        <v>43</v>
      </c>
      <c r="C71" s="29">
        <f>C72</f>
        <v>0</v>
      </c>
      <c r="D71" s="30" t="e">
        <f t="shared" si="6"/>
        <v>#DIV/0!</v>
      </c>
      <c r="E71" s="27">
        <v>424280155.73333335</v>
      </c>
      <c r="F71" s="61">
        <f>C71/E71</f>
        <v>0</v>
      </c>
      <c r="G71" s="27">
        <v>277</v>
      </c>
      <c r="H71" s="30">
        <f>G71/$G$2</f>
        <v>1.9667708037489351E-2</v>
      </c>
      <c r="I71" s="27">
        <f>F71*G71</f>
        <v>0</v>
      </c>
      <c r="J71" s="56">
        <f>J72</f>
        <v>0</v>
      </c>
      <c r="K71" s="61">
        <f>J71/E71</f>
        <v>0</v>
      </c>
      <c r="L71" s="27">
        <f>K71*G71</f>
        <v>0</v>
      </c>
    </row>
    <row r="72" spans="1:12" ht="104.15" customHeight="1" thickTop="1" thickBot="1" x14ac:dyDescent="0.4">
      <c r="A72" s="5" t="s">
        <v>138</v>
      </c>
      <c r="B72" s="7" t="s">
        <v>43</v>
      </c>
      <c r="C72" s="83"/>
      <c r="D72" s="32" t="e">
        <f t="shared" si="6"/>
        <v>#DIV/0!</v>
      </c>
      <c r="E72" s="46"/>
      <c r="F72" s="62"/>
      <c r="G72" s="46"/>
      <c r="H72" s="46"/>
      <c r="I72" s="46"/>
      <c r="J72" s="55"/>
      <c r="K72" s="62"/>
      <c r="L72" s="46"/>
    </row>
    <row r="73" spans="1:12" ht="104.15" customHeight="1" thickTop="1" thickBot="1" x14ac:dyDescent="0.4">
      <c r="A73" s="3" t="s">
        <v>15</v>
      </c>
      <c r="B73" s="4" t="s">
        <v>44</v>
      </c>
      <c r="C73" s="29">
        <f>C74</f>
        <v>0</v>
      </c>
      <c r="D73" s="30" t="e">
        <f t="shared" si="6"/>
        <v>#DIV/0!</v>
      </c>
      <c r="E73" s="27">
        <v>855610639.88333333</v>
      </c>
      <c r="F73" s="61">
        <f>C73/E73</f>
        <v>0</v>
      </c>
      <c r="G73" s="27">
        <v>109</v>
      </c>
      <c r="H73" s="30">
        <f>G73/$G$2</f>
        <v>7.739278614030105E-3</v>
      </c>
      <c r="I73" s="27">
        <f>F73*G73</f>
        <v>0</v>
      </c>
      <c r="J73" s="56">
        <f>J74</f>
        <v>265391714.13</v>
      </c>
      <c r="K73" s="61">
        <f>J73/E73</f>
        <v>0.31017813682890555</v>
      </c>
      <c r="L73" s="27">
        <f>K73*G73</f>
        <v>33.809416914350706</v>
      </c>
    </row>
    <row r="74" spans="1:12" ht="104.15" customHeight="1" thickTop="1" thickBot="1" x14ac:dyDescent="0.4">
      <c r="A74" s="5" t="s">
        <v>139</v>
      </c>
      <c r="B74" s="7" t="s">
        <v>44</v>
      </c>
      <c r="C74" s="83"/>
      <c r="D74" s="32" t="e">
        <f t="shared" si="6"/>
        <v>#DIV/0!</v>
      </c>
      <c r="E74" s="46"/>
      <c r="F74" s="62"/>
      <c r="G74" s="46"/>
      <c r="H74" s="46"/>
      <c r="I74" s="46"/>
      <c r="J74" s="55">
        <v>265391714.13</v>
      </c>
      <c r="K74" s="62"/>
      <c r="L74" s="46"/>
    </row>
    <row r="75" spans="1:12" ht="104.15" customHeight="1" thickTop="1" thickBot="1" x14ac:dyDescent="0.4">
      <c r="A75" s="3" t="s">
        <v>16</v>
      </c>
      <c r="B75" s="4" t="s">
        <v>45</v>
      </c>
      <c r="C75" s="29">
        <f>SUM(C76:C77)</f>
        <v>0</v>
      </c>
      <c r="D75" s="30" t="e">
        <f t="shared" si="6"/>
        <v>#DIV/0!</v>
      </c>
      <c r="E75" s="27">
        <v>2369961191.2833333</v>
      </c>
      <c r="F75" s="61">
        <f>C75/E75</f>
        <v>0</v>
      </c>
      <c r="G75" s="27">
        <f>SUM(G76:G77)</f>
        <v>251</v>
      </c>
      <c r="H75" s="30">
        <f>G75/$G$2</f>
        <v>1.7821641579096846E-2</v>
      </c>
      <c r="I75" s="27">
        <f>F75*G75</f>
        <v>0</v>
      </c>
      <c r="J75" s="56">
        <f>SUM(J76:J77)</f>
        <v>864778100.96000004</v>
      </c>
      <c r="K75" s="61">
        <f>J75/E75</f>
        <v>0.36489124975574938</v>
      </c>
      <c r="L75" s="27">
        <f>K75*G75</f>
        <v>91.587703688693097</v>
      </c>
    </row>
    <row r="76" spans="1:12" ht="104.15" customHeight="1" thickTop="1" thickBot="1" x14ac:dyDescent="0.4">
      <c r="A76" s="5" t="s">
        <v>188</v>
      </c>
      <c r="B76" s="7" t="s">
        <v>187</v>
      </c>
      <c r="C76" s="83"/>
      <c r="D76" s="32" t="e">
        <f t="shared" si="6"/>
        <v>#DIV/0!</v>
      </c>
      <c r="E76" s="46"/>
      <c r="F76" s="62"/>
      <c r="G76" s="46">
        <v>185</v>
      </c>
      <c r="H76" s="46"/>
      <c r="I76" s="46"/>
      <c r="J76" s="55">
        <v>836797992.13999999</v>
      </c>
      <c r="K76" s="62"/>
      <c r="L76" s="46"/>
    </row>
    <row r="77" spans="1:12" ht="104.15" customHeight="1" thickTop="1" thickBot="1" x14ac:dyDescent="0.4">
      <c r="A77" s="6" t="s">
        <v>140</v>
      </c>
      <c r="B77" s="7" t="s">
        <v>53</v>
      </c>
      <c r="C77" s="83"/>
      <c r="D77" s="32" t="e">
        <f t="shared" si="6"/>
        <v>#DIV/0!</v>
      </c>
      <c r="E77" s="46"/>
      <c r="F77" s="62"/>
      <c r="G77" s="46">
        <v>66</v>
      </c>
      <c r="H77" s="46"/>
      <c r="I77" s="46"/>
      <c r="J77" s="55">
        <v>27980108.82</v>
      </c>
      <c r="K77" s="62"/>
      <c r="L77" s="46"/>
    </row>
    <row r="78" spans="1:12" ht="104.15" customHeight="1" thickTop="1" thickBot="1" x14ac:dyDescent="0.4">
      <c r="A78" s="3" t="s">
        <v>17</v>
      </c>
      <c r="B78" s="4" t="s">
        <v>46</v>
      </c>
      <c r="C78" s="29">
        <f>SUM(C79:C82)</f>
        <v>0</v>
      </c>
      <c r="D78" s="30" t="e">
        <f t="shared" si="6"/>
        <v>#DIV/0!</v>
      </c>
      <c r="E78" s="27">
        <v>890742825.7166667</v>
      </c>
      <c r="F78" s="61">
        <f>C78/E78</f>
        <v>0</v>
      </c>
      <c r="G78" s="27">
        <v>249</v>
      </c>
      <c r="H78" s="30">
        <f>G78/$G$2</f>
        <v>1.7679636466912809E-2</v>
      </c>
      <c r="I78" s="27">
        <f>F78*G78</f>
        <v>0</v>
      </c>
      <c r="J78" s="56">
        <f>SUM(J79:J82)</f>
        <v>103774201.53999999</v>
      </c>
      <c r="K78" s="61">
        <f>J78/E78</f>
        <v>0.1165029889031171</v>
      </c>
      <c r="L78" s="27">
        <f>K78*G78</f>
        <v>29.009244236876157</v>
      </c>
    </row>
    <row r="79" spans="1:12" ht="104.15" customHeight="1" thickTop="1" thickBot="1" x14ac:dyDescent="0.4">
      <c r="A79" s="5" t="s">
        <v>141</v>
      </c>
      <c r="B79" s="7" t="s">
        <v>86</v>
      </c>
      <c r="C79" s="83"/>
      <c r="D79" s="32" t="e">
        <f t="shared" si="6"/>
        <v>#DIV/0!</v>
      </c>
      <c r="E79" s="46"/>
      <c r="F79" s="62"/>
      <c r="G79" s="46"/>
      <c r="H79" s="46"/>
      <c r="I79" s="46"/>
      <c r="J79" s="55">
        <v>5325093.82</v>
      </c>
      <c r="K79" s="62"/>
      <c r="L79" s="46"/>
    </row>
    <row r="80" spans="1:12" ht="104.15" customHeight="1" thickTop="1" thickBot="1" x14ac:dyDescent="0.4">
      <c r="A80" s="6" t="s">
        <v>142</v>
      </c>
      <c r="B80" s="7" t="s">
        <v>87</v>
      </c>
      <c r="C80" s="83"/>
      <c r="D80" s="32" t="e">
        <f t="shared" si="6"/>
        <v>#DIV/0!</v>
      </c>
      <c r="E80" s="46"/>
      <c r="F80" s="62"/>
      <c r="G80" s="46"/>
      <c r="H80" s="46"/>
      <c r="I80" s="46"/>
      <c r="J80" s="55">
        <v>2953233.2399999998</v>
      </c>
      <c r="K80" s="62"/>
      <c r="L80" s="46"/>
    </row>
    <row r="81" spans="1:12" ht="104.15" customHeight="1" thickTop="1" thickBot="1" x14ac:dyDescent="0.4">
      <c r="A81" s="6" t="s">
        <v>143</v>
      </c>
      <c r="B81" s="7" t="s">
        <v>88</v>
      </c>
      <c r="C81" s="83"/>
      <c r="D81" s="32" t="e">
        <f t="shared" si="6"/>
        <v>#DIV/0!</v>
      </c>
      <c r="E81" s="46"/>
      <c r="F81" s="62"/>
      <c r="G81" s="46"/>
      <c r="H81" s="46"/>
      <c r="I81" s="46"/>
      <c r="J81" s="55">
        <v>11080020.32</v>
      </c>
      <c r="K81" s="62"/>
      <c r="L81" s="46"/>
    </row>
    <row r="82" spans="1:12" ht="104.15" customHeight="1" thickTop="1" thickBot="1" x14ac:dyDescent="0.4">
      <c r="A82" s="6" t="s">
        <v>144</v>
      </c>
      <c r="B82" s="7" t="s">
        <v>89</v>
      </c>
      <c r="C82" s="83"/>
      <c r="D82" s="32" t="e">
        <f t="shared" si="6"/>
        <v>#DIV/0!</v>
      </c>
      <c r="E82" s="46"/>
      <c r="F82" s="62"/>
      <c r="G82" s="46"/>
      <c r="H82" s="46"/>
      <c r="I82" s="46"/>
      <c r="J82" s="55">
        <v>84415854.159999996</v>
      </c>
      <c r="K82" s="62"/>
      <c r="L82" s="46"/>
    </row>
    <row r="83" spans="1:12" ht="104.15" customHeight="1" thickTop="1" thickBot="1" x14ac:dyDescent="0.4">
      <c r="A83" s="3" t="s">
        <v>18</v>
      </c>
      <c r="B83" s="4" t="s">
        <v>47</v>
      </c>
      <c r="C83" s="29">
        <f>SUM(C84:C86)</f>
        <v>0</v>
      </c>
      <c r="D83" s="30" t="e">
        <f t="shared" si="6"/>
        <v>#DIV/0!</v>
      </c>
      <c r="E83" s="27">
        <v>593268427.98333335</v>
      </c>
      <c r="F83" s="61">
        <f>C83/E83</f>
        <v>0</v>
      </c>
      <c r="G83" s="27">
        <v>46</v>
      </c>
      <c r="H83" s="30">
        <f>G83/$G$2</f>
        <v>3.2661175802328885E-3</v>
      </c>
      <c r="I83" s="27">
        <f>F83*G83</f>
        <v>0</v>
      </c>
      <c r="J83" s="56">
        <f>SUM(J84:J86)</f>
        <v>135207341.22</v>
      </c>
      <c r="K83" s="61">
        <f>J83/E83</f>
        <v>0.22790247187028528</v>
      </c>
      <c r="L83" s="27">
        <f>K83*G83</f>
        <v>10.483513706033124</v>
      </c>
    </row>
    <row r="84" spans="1:12" ht="104.15" customHeight="1" thickTop="1" thickBot="1" x14ac:dyDescent="0.4">
      <c r="A84" s="5" t="s">
        <v>145</v>
      </c>
      <c r="B84" s="7" t="s">
        <v>90</v>
      </c>
      <c r="C84" s="83"/>
      <c r="D84" s="32" t="e">
        <f t="shared" si="6"/>
        <v>#DIV/0!</v>
      </c>
      <c r="E84" s="46"/>
      <c r="F84" s="62"/>
      <c r="G84" s="46"/>
      <c r="H84" s="46"/>
      <c r="I84" s="46"/>
      <c r="J84" s="55">
        <v>30002182.430000003</v>
      </c>
      <c r="K84" s="62"/>
      <c r="L84" s="46"/>
    </row>
    <row r="85" spans="1:12" ht="104.15" customHeight="1" thickTop="1" thickBot="1" x14ac:dyDescent="0.4">
      <c r="A85" s="6" t="s">
        <v>146</v>
      </c>
      <c r="B85" s="7" t="s">
        <v>91</v>
      </c>
      <c r="C85" s="83"/>
      <c r="D85" s="32" t="e">
        <f t="shared" si="6"/>
        <v>#DIV/0!</v>
      </c>
      <c r="E85" s="46"/>
      <c r="F85" s="62"/>
      <c r="G85" s="46"/>
      <c r="H85" s="46"/>
      <c r="I85" s="46"/>
      <c r="J85" s="55">
        <v>5085823.13</v>
      </c>
      <c r="K85" s="62"/>
      <c r="L85" s="46"/>
    </row>
    <row r="86" spans="1:12" ht="104.15" customHeight="1" thickTop="1" thickBot="1" x14ac:dyDescent="0.4">
      <c r="A86" s="6" t="s">
        <v>147</v>
      </c>
      <c r="B86" s="7" t="s">
        <v>92</v>
      </c>
      <c r="C86" s="83"/>
      <c r="D86" s="32" t="e">
        <f t="shared" si="6"/>
        <v>#DIV/0!</v>
      </c>
      <c r="E86" s="46"/>
      <c r="F86" s="62"/>
      <c r="G86" s="46"/>
      <c r="H86" s="46"/>
      <c r="I86" s="46"/>
      <c r="J86" s="55">
        <v>100119335.66</v>
      </c>
      <c r="K86" s="62"/>
      <c r="L86" s="46"/>
    </row>
    <row r="87" spans="1:12" ht="104.15" customHeight="1" thickTop="1" thickBot="1" x14ac:dyDescent="0.4">
      <c r="A87" s="3" t="s">
        <v>19</v>
      </c>
      <c r="B87" s="4" t="s">
        <v>48</v>
      </c>
      <c r="C87" s="29">
        <f>SUM(C88:C89)</f>
        <v>0</v>
      </c>
      <c r="D87" s="30" t="e">
        <f t="shared" si="6"/>
        <v>#DIV/0!</v>
      </c>
      <c r="E87" s="27">
        <v>13822</v>
      </c>
      <c r="F87" s="63">
        <f>C87/E87</f>
        <v>0</v>
      </c>
      <c r="G87" s="27"/>
      <c r="H87" s="30">
        <f>G87/$G$2</f>
        <v>0</v>
      </c>
      <c r="I87" s="27">
        <f>F87*G87</f>
        <v>0</v>
      </c>
      <c r="J87" s="56">
        <f>SUM(J88:J89)</f>
        <v>6390814.6099999994</v>
      </c>
      <c r="K87" s="61">
        <f>J87/E87</f>
        <v>462.36540370423955</v>
      </c>
      <c r="L87" s="27">
        <f>K87*G87</f>
        <v>0</v>
      </c>
    </row>
    <row r="88" spans="1:12" ht="104.15" customHeight="1" thickTop="1" thickBot="1" x14ac:dyDescent="0.4">
      <c r="A88" s="6" t="s">
        <v>148</v>
      </c>
      <c r="B88" s="7" t="s">
        <v>93</v>
      </c>
      <c r="C88" s="83"/>
      <c r="D88" s="32" t="e">
        <f>C88/$C$2</f>
        <v>#DIV/0!</v>
      </c>
      <c r="E88" s="46"/>
      <c r="F88" s="62"/>
      <c r="G88" s="46"/>
      <c r="H88" s="46"/>
      <c r="I88" s="46"/>
      <c r="J88" s="55">
        <v>6370960.2799999993</v>
      </c>
      <c r="K88" s="62"/>
      <c r="L88" s="46"/>
    </row>
    <row r="89" spans="1:12" ht="104.15" customHeight="1" thickTop="1" thickBot="1" x14ac:dyDescent="0.4">
      <c r="A89" s="6" t="s">
        <v>149</v>
      </c>
      <c r="B89" s="7" t="s">
        <v>94</v>
      </c>
      <c r="C89" s="83"/>
      <c r="D89" s="32" t="e">
        <f t="shared" si="6"/>
        <v>#DIV/0!</v>
      </c>
      <c r="E89" s="46"/>
      <c r="F89" s="62"/>
      <c r="G89" s="46"/>
      <c r="H89" s="46"/>
      <c r="I89" s="46"/>
      <c r="J89" s="55">
        <v>19854.330000000002</v>
      </c>
      <c r="K89" s="62"/>
      <c r="L89" s="46"/>
    </row>
    <row r="90" spans="1:12" s="13" customFormat="1" ht="104.15" customHeight="1" thickTop="1" thickBot="1" x14ac:dyDescent="0.4">
      <c r="A90" s="11" t="s">
        <v>50</v>
      </c>
      <c r="B90" s="12" t="s">
        <v>49</v>
      </c>
      <c r="C90" s="29"/>
      <c r="D90" s="30" t="e">
        <f t="shared" si="6"/>
        <v>#DIV/0!</v>
      </c>
      <c r="E90" s="27">
        <v>2247659.5</v>
      </c>
      <c r="F90" s="61">
        <f>C90/E90</f>
        <v>0</v>
      </c>
      <c r="G90" s="27"/>
      <c r="H90" s="30">
        <f>G90/$G$2</f>
        <v>0</v>
      </c>
      <c r="I90" s="27">
        <f>F90*G90</f>
        <v>0</v>
      </c>
      <c r="J90" s="56"/>
      <c r="K90" s="61">
        <f>J90/E90</f>
        <v>0</v>
      </c>
      <c r="L90" s="27">
        <f>K90*G90</f>
        <v>0</v>
      </c>
    </row>
    <row r="91" spans="1:12" ht="16" thickTop="1" x14ac:dyDescent="0.35">
      <c r="A91" s="8"/>
      <c r="B91" s="9"/>
    </row>
  </sheetData>
  <pageMargins left="0.70866141732283472" right="0.70866141732283472" top="0.78740157480314965" bottom="0.78740157480314965" header="0.31496062992125984" footer="0.31496062992125984"/>
  <pageSetup paperSize="9" scale="7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7"/>
  <sheetViews>
    <sheetView view="pageBreakPreview" topLeftCell="A32" zoomScale="55" zoomScaleNormal="100" zoomScaleSheetLayoutView="55" workbookViewId="0">
      <selection activeCell="K45" sqref="K45"/>
    </sheetView>
  </sheetViews>
  <sheetFormatPr defaultColWidth="11.453125" defaultRowHeight="28.5" customHeight="1" x14ac:dyDescent="0.25"/>
  <cols>
    <col min="1" max="1" width="8" style="20" customWidth="1"/>
    <col min="2" max="2" width="60.7265625" style="17" customWidth="1"/>
    <col min="3" max="3" width="18.7265625" style="19" customWidth="1"/>
    <col min="4" max="4" width="18.1796875" style="18" customWidth="1"/>
    <col min="5" max="5" width="18.453125" style="17" bestFit="1" customWidth="1"/>
    <col min="6" max="6" width="15.7265625" style="17" customWidth="1"/>
    <col min="7" max="7" width="16.453125" style="17" bestFit="1" customWidth="1"/>
    <col min="8" max="8" width="15.7265625" style="16" customWidth="1"/>
    <col min="9" max="10" width="11.453125" style="16"/>
    <col min="11" max="11" width="8" style="20" customWidth="1"/>
    <col min="12" max="12" width="60.7265625" style="17" customWidth="1"/>
    <col min="13" max="13" width="28" style="19" customWidth="1"/>
    <col min="14" max="14" width="18.1796875" style="18" customWidth="1"/>
    <col min="15" max="15" width="18.453125" style="17" bestFit="1" customWidth="1"/>
    <col min="16" max="16384" width="11.453125" style="16"/>
  </cols>
  <sheetData>
    <row r="1" spans="1:15" ht="28.5" customHeight="1" x14ac:dyDescent="0.25">
      <c r="A1" s="33"/>
      <c r="B1" s="34"/>
      <c r="C1" s="35"/>
      <c r="D1" s="35"/>
      <c r="E1" s="34"/>
      <c r="F1" s="34"/>
      <c r="G1" s="34"/>
      <c r="H1" s="34"/>
      <c r="I1" s="34"/>
      <c r="J1" s="34"/>
      <c r="K1" s="33"/>
      <c r="L1" s="34"/>
      <c r="M1" s="35"/>
      <c r="N1" s="35"/>
      <c r="O1" s="34"/>
    </row>
    <row r="2" spans="1:15" ht="28.5" customHeight="1" x14ac:dyDescent="0.4">
      <c r="A2" s="33"/>
      <c r="B2" s="34"/>
      <c r="C2" s="37"/>
      <c r="D2" s="35"/>
      <c r="E2" s="34"/>
      <c r="F2" s="34"/>
      <c r="G2" s="34"/>
      <c r="H2" s="34"/>
      <c r="I2" s="34"/>
      <c r="J2" s="34"/>
      <c r="K2" s="33"/>
      <c r="L2" s="34"/>
      <c r="M2" s="35"/>
      <c r="N2" s="35"/>
      <c r="O2" s="34"/>
    </row>
    <row r="3" spans="1:15" ht="28.5" customHeight="1" x14ac:dyDescent="0.8">
      <c r="A3" s="33"/>
      <c r="B3" s="42" t="s">
        <v>197</v>
      </c>
      <c r="C3" s="35"/>
      <c r="D3" s="35"/>
      <c r="E3" s="34"/>
      <c r="F3" s="34"/>
      <c r="G3" s="34"/>
      <c r="H3" s="34"/>
      <c r="I3" s="34"/>
      <c r="J3" s="34"/>
      <c r="K3" s="33"/>
      <c r="L3" s="34"/>
      <c r="M3" s="35"/>
      <c r="N3" s="35"/>
      <c r="O3" s="34"/>
    </row>
    <row r="4" spans="1:15" ht="28.5" customHeight="1" x14ac:dyDescent="0.25">
      <c r="A4" s="33"/>
      <c r="B4" s="34"/>
      <c r="C4" s="35"/>
      <c r="D4" s="35"/>
      <c r="E4" s="34"/>
      <c r="F4" s="34"/>
      <c r="G4" s="34"/>
      <c r="H4" s="34"/>
      <c r="I4" s="34"/>
      <c r="J4" s="34"/>
      <c r="K4" s="33"/>
      <c r="L4" s="34"/>
      <c r="M4" s="35"/>
      <c r="N4" s="35"/>
      <c r="O4" s="34"/>
    </row>
    <row r="5" spans="1:15" ht="28.5" customHeight="1" x14ac:dyDescent="0.25">
      <c r="A5" s="33"/>
      <c r="B5" s="34"/>
      <c r="C5" s="35"/>
      <c r="D5" s="35"/>
      <c r="E5" s="34"/>
      <c r="F5" s="34"/>
      <c r="G5" s="34"/>
      <c r="H5" s="34"/>
      <c r="I5" s="34"/>
      <c r="J5" s="34"/>
      <c r="K5" s="33"/>
      <c r="L5" s="34"/>
      <c r="M5" s="35"/>
      <c r="N5" s="35"/>
      <c r="O5" s="34"/>
    </row>
    <row r="6" spans="1:15" ht="28.5" customHeight="1" x14ac:dyDescent="0.25">
      <c r="A6" s="33"/>
      <c r="B6" s="34"/>
      <c r="C6" s="35"/>
      <c r="D6" s="35"/>
      <c r="E6" s="34"/>
      <c r="F6" s="34"/>
      <c r="G6" s="34"/>
      <c r="H6" s="34"/>
      <c r="I6" s="34"/>
      <c r="J6" s="34"/>
      <c r="K6" s="33"/>
      <c r="L6" s="34"/>
      <c r="M6" s="35"/>
      <c r="N6" s="35"/>
      <c r="O6" s="34"/>
    </row>
    <row r="7" spans="1:15" ht="28.5" customHeight="1" x14ac:dyDescent="0.25">
      <c r="A7" s="33"/>
      <c r="B7" s="34"/>
      <c r="C7" s="35"/>
      <c r="D7" s="35"/>
      <c r="E7" s="34"/>
      <c r="F7" s="34"/>
      <c r="G7" s="34"/>
      <c r="H7" s="34"/>
      <c r="I7" s="34"/>
      <c r="J7" s="34"/>
      <c r="K7" s="33"/>
      <c r="L7" s="34"/>
      <c r="M7" s="35"/>
      <c r="N7" s="35"/>
      <c r="O7" s="34"/>
    </row>
    <row r="8" spans="1:15" ht="28.5" customHeight="1" x14ac:dyDescent="0.25">
      <c r="A8" s="33"/>
      <c r="B8" s="34"/>
      <c r="C8" s="35"/>
      <c r="D8" s="35"/>
      <c r="E8" s="34"/>
      <c r="F8" s="34"/>
      <c r="G8" s="34"/>
      <c r="H8" s="34"/>
      <c r="I8" s="34"/>
      <c r="J8" s="34"/>
      <c r="K8" s="33"/>
      <c r="L8" s="34"/>
      <c r="M8" s="35"/>
      <c r="N8" s="35"/>
      <c r="O8" s="34"/>
    </row>
    <row r="9" spans="1:15" ht="28.5" customHeight="1" x14ac:dyDescent="0.25">
      <c r="A9" s="33"/>
      <c r="B9" s="34"/>
      <c r="C9" s="35"/>
      <c r="D9" s="35"/>
      <c r="E9" s="34"/>
      <c r="F9" s="34"/>
      <c r="G9" s="34"/>
      <c r="H9" s="34"/>
      <c r="I9" s="34"/>
      <c r="J9" s="34"/>
      <c r="K9" s="33"/>
      <c r="L9" s="34"/>
      <c r="M9" s="35"/>
      <c r="N9" s="35"/>
      <c r="O9" s="34"/>
    </row>
    <row r="10" spans="1:15" ht="28.5" customHeight="1" x14ac:dyDescent="0.25">
      <c r="A10" s="33"/>
      <c r="B10" s="34"/>
      <c r="C10" s="35"/>
      <c r="D10" s="35"/>
      <c r="E10" s="34"/>
      <c r="F10" s="34"/>
      <c r="G10" s="34"/>
      <c r="H10" s="34"/>
      <c r="I10" s="34"/>
      <c r="J10" s="34"/>
      <c r="K10" s="33"/>
      <c r="L10" s="34"/>
      <c r="M10" s="35"/>
      <c r="N10" s="35"/>
      <c r="O10" s="34"/>
    </row>
    <row r="11" spans="1:15" ht="28.5" customHeight="1" x14ac:dyDescent="0.25">
      <c r="A11" s="33"/>
      <c r="B11" s="34"/>
      <c r="C11" s="35"/>
      <c r="D11" s="35"/>
      <c r="E11" s="34"/>
      <c r="F11" s="34"/>
      <c r="G11" s="34"/>
      <c r="H11" s="34"/>
      <c r="I11" s="34"/>
      <c r="J11" s="34"/>
      <c r="K11" s="33"/>
      <c r="L11" s="34"/>
      <c r="M11" s="35"/>
      <c r="N11" s="35"/>
      <c r="O11" s="34"/>
    </row>
    <row r="12" spans="1:15" ht="28.5" customHeight="1" x14ac:dyDescent="0.25">
      <c r="A12" s="33"/>
      <c r="B12" s="34"/>
      <c r="C12" s="35"/>
      <c r="D12" s="35"/>
      <c r="E12" s="34"/>
      <c r="F12" s="34"/>
      <c r="G12" s="34"/>
      <c r="H12" s="34"/>
      <c r="I12" s="34"/>
      <c r="J12" s="34"/>
      <c r="K12" s="33"/>
      <c r="L12" s="34"/>
      <c r="M12" s="35"/>
      <c r="N12" s="35"/>
      <c r="O12" s="34"/>
    </row>
    <row r="13" spans="1:15" ht="28.5" customHeight="1" x14ac:dyDescent="0.25">
      <c r="A13" s="33"/>
      <c r="B13" s="34"/>
      <c r="C13" s="35"/>
      <c r="D13" s="35"/>
      <c r="E13" s="34"/>
      <c r="F13" s="34"/>
      <c r="G13" s="34"/>
      <c r="H13" s="34"/>
      <c r="I13" s="34"/>
      <c r="J13" s="34"/>
      <c r="K13" s="33"/>
      <c r="L13" s="34"/>
      <c r="M13" s="35"/>
      <c r="N13" s="35"/>
      <c r="O13" s="34"/>
    </row>
    <row r="14" spans="1:15" ht="28.5" customHeight="1" x14ac:dyDescent="0.25">
      <c r="A14" s="33"/>
      <c r="B14" s="34"/>
      <c r="C14" s="35"/>
      <c r="D14" s="35"/>
      <c r="E14" s="34"/>
      <c r="F14" s="34"/>
      <c r="G14" s="34"/>
      <c r="H14" s="34"/>
      <c r="I14" s="34"/>
      <c r="J14" s="34"/>
      <c r="K14" s="33"/>
      <c r="L14" s="34"/>
      <c r="M14" s="35"/>
      <c r="N14" s="35"/>
      <c r="O14" s="34"/>
    </row>
    <row r="15" spans="1:15" ht="28.5" customHeight="1" x14ac:dyDescent="0.25">
      <c r="A15" s="33"/>
      <c r="B15" s="34"/>
      <c r="C15" s="35"/>
      <c r="D15" s="35"/>
      <c r="E15" s="34"/>
      <c r="F15" s="34"/>
      <c r="G15" s="34"/>
      <c r="H15" s="34"/>
      <c r="I15" s="34"/>
      <c r="J15" s="34"/>
      <c r="K15" s="33"/>
      <c r="L15" s="34"/>
      <c r="M15" s="35"/>
      <c r="N15" s="35"/>
      <c r="O15" s="34"/>
    </row>
    <row r="16" spans="1:15" ht="28.5" customHeight="1" x14ac:dyDescent="0.25">
      <c r="A16" s="33"/>
      <c r="B16" s="34"/>
      <c r="C16" s="35"/>
      <c r="D16" s="35"/>
      <c r="E16" s="34"/>
      <c r="F16" s="34"/>
      <c r="G16" s="34"/>
      <c r="H16" s="34"/>
      <c r="I16" s="34"/>
      <c r="J16" s="34"/>
      <c r="K16" s="33"/>
      <c r="L16" s="34"/>
      <c r="M16" s="35"/>
      <c r="N16" s="35"/>
      <c r="O16" s="34"/>
    </row>
    <row r="17" spans="1:15" ht="28.5" customHeight="1" x14ac:dyDescent="0.25">
      <c r="A17" s="33"/>
      <c r="B17" s="34"/>
      <c r="C17" s="35"/>
      <c r="D17" s="35"/>
      <c r="E17" s="34"/>
      <c r="F17" s="34"/>
      <c r="G17" s="34"/>
      <c r="H17" s="34"/>
      <c r="I17" s="34"/>
      <c r="J17" s="34"/>
      <c r="K17" s="33"/>
      <c r="L17" s="34"/>
      <c r="M17" s="35"/>
      <c r="N17" s="35"/>
      <c r="O17" s="34"/>
    </row>
    <row r="18" spans="1:15" ht="28.5" customHeight="1" x14ac:dyDescent="0.25">
      <c r="A18" s="33"/>
      <c r="B18" s="34"/>
      <c r="C18" s="35"/>
      <c r="D18" s="35"/>
      <c r="E18" s="34"/>
      <c r="F18" s="34"/>
      <c r="G18" s="34"/>
      <c r="H18" s="34"/>
      <c r="I18" s="34"/>
      <c r="J18" s="34"/>
      <c r="K18" s="33"/>
      <c r="L18" s="34"/>
      <c r="M18" s="35"/>
      <c r="N18" s="35"/>
      <c r="O18" s="34"/>
    </row>
    <row r="19" spans="1:15" ht="28.5" customHeight="1" x14ac:dyDescent="0.25">
      <c r="A19" s="33"/>
      <c r="B19" s="34"/>
      <c r="C19" s="35"/>
      <c r="D19" s="35"/>
      <c r="E19" s="34"/>
      <c r="F19" s="34"/>
      <c r="G19" s="34"/>
      <c r="H19" s="34"/>
      <c r="I19" s="34"/>
      <c r="J19" s="34"/>
      <c r="K19" s="33"/>
      <c r="L19" s="34"/>
      <c r="M19" s="35"/>
      <c r="N19" s="35"/>
      <c r="O19" s="34"/>
    </row>
    <row r="20" spans="1:15" ht="28.5" customHeight="1" x14ac:dyDescent="0.25">
      <c r="A20" s="33"/>
      <c r="B20" s="34"/>
      <c r="C20" s="35"/>
      <c r="D20" s="35"/>
      <c r="E20" s="34"/>
      <c r="F20" s="34"/>
      <c r="G20" s="34"/>
      <c r="H20" s="34"/>
      <c r="I20" s="34"/>
      <c r="J20" s="34"/>
      <c r="K20" s="33"/>
      <c r="L20" s="34"/>
      <c r="M20" s="35"/>
      <c r="N20" s="35"/>
      <c r="O20" s="34"/>
    </row>
    <row r="21" spans="1:15" ht="28.5" customHeight="1" x14ac:dyDescent="0.25">
      <c r="A21" s="33"/>
      <c r="B21" s="34"/>
      <c r="C21" s="35"/>
      <c r="D21" s="35"/>
      <c r="E21" s="34"/>
      <c r="F21" s="34"/>
      <c r="G21" s="34"/>
      <c r="H21" s="34"/>
      <c r="I21" s="34"/>
      <c r="J21" s="34"/>
      <c r="K21" s="33"/>
      <c r="L21" s="34"/>
      <c r="M21" s="35"/>
      <c r="N21" s="35"/>
      <c r="O21" s="34"/>
    </row>
    <row r="22" spans="1:15" ht="28.5" customHeight="1" x14ac:dyDescent="0.25">
      <c r="A22" s="33"/>
      <c r="B22" s="34"/>
      <c r="C22" s="35"/>
      <c r="D22" s="35"/>
      <c r="E22" s="34"/>
      <c r="F22" s="34"/>
      <c r="G22" s="34"/>
      <c r="H22" s="34"/>
      <c r="I22" s="34"/>
      <c r="J22" s="34"/>
      <c r="K22" s="33"/>
      <c r="L22" s="34"/>
      <c r="M22" s="35"/>
      <c r="N22" s="35"/>
      <c r="O22" s="34"/>
    </row>
    <row r="23" spans="1:15" s="25" customFormat="1" ht="28.5" customHeight="1" x14ac:dyDescent="0.3">
      <c r="A23" s="36"/>
      <c r="B23" s="36"/>
      <c r="C23" s="36"/>
      <c r="D23" s="36"/>
      <c r="E23" s="36"/>
      <c r="F23" s="36"/>
      <c r="G23" s="36"/>
      <c r="H23" s="36"/>
      <c r="I23" s="36"/>
      <c r="J23" s="36"/>
      <c r="K23" s="36"/>
      <c r="L23" s="36"/>
      <c r="M23" s="36"/>
      <c r="N23" s="36"/>
      <c r="O23" s="36"/>
    </row>
    <row r="24" spans="1:15" s="25" customFormat="1" ht="28.5" customHeight="1" x14ac:dyDescent="0.4">
      <c r="A24" s="36"/>
      <c r="B24" s="38"/>
      <c r="C24" s="36"/>
      <c r="D24" s="36"/>
      <c r="E24" s="36"/>
      <c r="F24" s="36"/>
      <c r="G24" s="36"/>
      <c r="H24" s="36"/>
      <c r="I24" s="36"/>
      <c r="J24" s="36"/>
      <c r="K24" s="36"/>
      <c r="L24" s="36"/>
      <c r="M24" s="36"/>
      <c r="N24" s="36"/>
      <c r="O24" s="36"/>
    </row>
    <row r="25" spans="1:15" s="25" customFormat="1" ht="28.5" customHeight="1" x14ac:dyDescent="0.3">
      <c r="A25" s="36"/>
      <c r="B25" s="36"/>
      <c r="C25" s="36"/>
      <c r="D25" s="36"/>
      <c r="E25" s="36"/>
      <c r="F25" s="36"/>
      <c r="G25" s="36"/>
      <c r="H25" s="36"/>
      <c r="I25" s="36"/>
      <c r="J25" s="36"/>
      <c r="K25" s="36"/>
      <c r="L25" s="36"/>
      <c r="M25" s="36"/>
      <c r="N25" s="36"/>
      <c r="O25" s="36"/>
    </row>
    <row r="26" spans="1:15" s="25" customFormat="1" ht="28.5" customHeight="1" x14ac:dyDescent="0.3">
      <c r="A26" s="36"/>
      <c r="B26" s="36"/>
      <c r="C26" s="36"/>
      <c r="D26" s="36"/>
      <c r="E26" s="36"/>
      <c r="F26" s="36"/>
      <c r="G26" s="36"/>
      <c r="H26" s="36"/>
      <c r="I26" s="36"/>
      <c r="J26" s="36"/>
      <c r="K26" s="36"/>
      <c r="L26" s="36"/>
      <c r="M26" s="36"/>
      <c r="N26" s="36"/>
      <c r="O26" s="36"/>
    </row>
    <row r="27" spans="1:15" s="25" customFormat="1" ht="28.5" customHeight="1" x14ac:dyDescent="0.5">
      <c r="A27" s="36"/>
      <c r="B27" s="41" t="s">
        <v>200</v>
      </c>
      <c r="C27" s="36"/>
      <c r="D27" s="41" t="s">
        <v>201</v>
      </c>
      <c r="E27" s="36"/>
      <c r="F27" s="36"/>
      <c r="G27" s="36"/>
      <c r="H27" s="36"/>
      <c r="I27" s="41" t="s">
        <v>199</v>
      </c>
      <c r="J27" s="36"/>
      <c r="K27" s="36"/>
      <c r="L27" s="36"/>
      <c r="M27" s="47" t="s">
        <v>158</v>
      </c>
      <c r="N27" s="36"/>
      <c r="O27" s="36"/>
    </row>
    <row r="28" spans="1:15" s="25" customFormat="1" ht="28.5" customHeight="1" x14ac:dyDescent="0.4">
      <c r="A28" s="36"/>
      <c r="B28" s="36"/>
      <c r="C28" s="36"/>
      <c r="D28" s="36"/>
      <c r="E28" s="36"/>
      <c r="F28" s="36"/>
      <c r="G28" s="36"/>
      <c r="H28" s="36"/>
      <c r="I28" s="36"/>
      <c r="J28" s="36"/>
      <c r="K28" s="36"/>
      <c r="L28" s="36"/>
      <c r="M28" s="48">
        <f>G71</f>
        <v>14084000</v>
      </c>
      <c r="N28" s="50" t="s">
        <v>161</v>
      </c>
      <c r="O28" s="36"/>
    </row>
    <row r="29" spans="1:15" s="25" customFormat="1" ht="28.5" customHeight="1" x14ac:dyDescent="0.4">
      <c r="A29" s="36"/>
      <c r="B29" s="36"/>
      <c r="C29" s="36"/>
      <c r="D29" s="36"/>
      <c r="E29" s="36"/>
      <c r="F29" s="36"/>
      <c r="G29" s="36"/>
      <c r="H29" s="36"/>
      <c r="I29" s="36"/>
      <c r="J29" s="36"/>
      <c r="K29" s="36"/>
      <c r="L29" s="36"/>
      <c r="M29" s="47"/>
      <c r="N29" s="47"/>
      <c r="O29" s="36"/>
    </row>
    <row r="30" spans="1:15" s="25" customFormat="1" ht="28.5" customHeight="1" x14ac:dyDescent="0.4">
      <c r="A30" s="36"/>
      <c r="B30" s="36"/>
      <c r="C30" s="36"/>
      <c r="D30" s="36"/>
      <c r="E30" s="36"/>
      <c r="F30" s="36"/>
      <c r="G30" s="36"/>
      <c r="H30" s="36"/>
      <c r="I30" s="36"/>
      <c r="J30" s="36"/>
      <c r="K30" s="36"/>
      <c r="L30" s="36"/>
      <c r="M30" s="47" t="s">
        <v>159</v>
      </c>
      <c r="N30" s="47"/>
      <c r="O30" s="36"/>
    </row>
    <row r="31" spans="1:15" s="25" customFormat="1" ht="28.5" customHeight="1" x14ac:dyDescent="0.4">
      <c r="A31" s="36"/>
      <c r="B31" s="36"/>
      <c r="C31" s="36"/>
      <c r="D31" s="36"/>
      <c r="E31" s="36"/>
      <c r="F31" s="36"/>
      <c r="G31" s="36"/>
      <c r="H31" s="36"/>
      <c r="I31" s="36"/>
      <c r="J31" s="36"/>
      <c r="K31" s="36"/>
      <c r="L31" s="36"/>
      <c r="M31" s="48">
        <f>E71</f>
        <v>4828722.9441024223</v>
      </c>
      <c r="N31" s="50" t="s">
        <v>161</v>
      </c>
      <c r="O31" s="36"/>
    </row>
    <row r="32" spans="1:15" s="25" customFormat="1" ht="28.5" customHeight="1" x14ac:dyDescent="0.4">
      <c r="A32" s="36"/>
      <c r="B32" s="36"/>
      <c r="C32" s="36"/>
      <c r="D32" s="36"/>
      <c r="E32" s="36"/>
      <c r="F32" s="36"/>
      <c r="G32" s="36"/>
      <c r="H32" s="36"/>
      <c r="I32" s="36"/>
      <c r="J32" s="36"/>
      <c r="K32" s="36"/>
      <c r="L32" s="36"/>
      <c r="M32" s="49">
        <f>M31/M28</f>
        <v>0.34285167169145286</v>
      </c>
      <c r="N32" s="51" t="s">
        <v>162</v>
      </c>
      <c r="O32" s="36"/>
    </row>
    <row r="33" spans="1:15" s="25" customFormat="1" ht="28.5" customHeight="1" x14ac:dyDescent="0.4">
      <c r="A33" s="36"/>
      <c r="B33" s="36"/>
      <c r="C33" s="36"/>
      <c r="D33" s="36"/>
      <c r="E33" s="36"/>
      <c r="F33" s="36"/>
      <c r="G33" s="36"/>
      <c r="H33" s="36"/>
      <c r="I33" s="36"/>
      <c r="J33" s="36"/>
      <c r="K33" s="36"/>
      <c r="L33" s="36"/>
      <c r="M33" s="47"/>
      <c r="N33" s="36"/>
      <c r="O33" s="36"/>
    </row>
    <row r="34" spans="1:15" s="25" customFormat="1" ht="28.5" customHeight="1" x14ac:dyDescent="0.4">
      <c r="A34" s="36"/>
      <c r="B34" s="36"/>
      <c r="C34" s="36"/>
      <c r="D34" s="36"/>
      <c r="E34" s="36"/>
      <c r="F34" s="36"/>
      <c r="G34" s="36"/>
      <c r="H34" s="36"/>
      <c r="I34" s="36"/>
      <c r="J34" s="36"/>
      <c r="K34" s="36"/>
      <c r="L34" s="36"/>
      <c r="M34" s="47" t="s">
        <v>160</v>
      </c>
      <c r="N34" s="36"/>
      <c r="O34" s="36"/>
    </row>
    <row r="35" spans="1:15" s="25" customFormat="1" ht="28.5" customHeight="1" x14ac:dyDescent="0.4">
      <c r="A35" s="36"/>
      <c r="B35" s="36"/>
      <c r="C35" s="36"/>
      <c r="D35" s="36"/>
      <c r="E35" s="36"/>
      <c r="F35" s="36"/>
      <c r="G35" s="36"/>
      <c r="H35" s="36"/>
      <c r="I35" s="36"/>
      <c r="J35" s="36"/>
      <c r="K35" s="36"/>
      <c r="L35" s="36"/>
      <c r="M35" s="48">
        <f>C71</f>
        <v>0</v>
      </c>
      <c r="N35" s="50" t="s">
        <v>161</v>
      </c>
      <c r="O35" s="36"/>
    </row>
    <row r="36" spans="1:15" s="25" customFormat="1" ht="28.5" customHeight="1" x14ac:dyDescent="0.4">
      <c r="A36" s="36"/>
      <c r="B36" s="36"/>
      <c r="C36" s="36"/>
      <c r="D36" s="36"/>
      <c r="E36" s="36"/>
      <c r="F36" s="36"/>
      <c r="G36" s="36"/>
      <c r="H36" s="36"/>
      <c r="I36" s="36"/>
      <c r="J36" s="36"/>
      <c r="K36" s="36"/>
      <c r="L36" s="36"/>
      <c r="M36" s="49">
        <f>M35/M31</f>
        <v>0</v>
      </c>
      <c r="N36" s="51" t="s">
        <v>163</v>
      </c>
      <c r="O36" s="36"/>
    </row>
    <row r="37" spans="1:15" s="25" customFormat="1" ht="28.5" customHeight="1" x14ac:dyDescent="0.3">
      <c r="A37" s="36"/>
      <c r="B37" s="36"/>
      <c r="C37" s="36"/>
      <c r="D37" s="36"/>
      <c r="E37" s="36"/>
      <c r="F37" s="36"/>
      <c r="G37" s="36"/>
      <c r="H37" s="36"/>
      <c r="I37" s="36"/>
      <c r="J37" s="36"/>
      <c r="K37" s="36"/>
      <c r="L37" s="36"/>
      <c r="M37" s="36"/>
      <c r="N37" s="36"/>
      <c r="O37" s="36"/>
    </row>
    <row r="38" spans="1:15" s="25" customFormat="1" ht="28.5" customHeight="1" x14ac:dyDescent="0.3">
      <c r="A38" s="36"/>
      <c r="B38" s="36"/>
      <c r="C38" s="36"/>
      <c r="D38" s="36"/>
      <c r="E38" s="36"/>
      <c r="F38" s="36"/>
      <c r="G38" s="36"/>
      <c r="H38" s="36"/>
      <c r="I38" s="36"/>
      <c r="J38" s="36"/>
      <c r="K38" s="36"/>
      <c r="L38" s="36"/>
      <c r="M38" s="36"/>
      <c r="N38" s="36"/>
      <c r="O38" s="36"/>
    </row>
    <row r="39" spans="1:15" s="25" customFormat="1" ht="28.5" customHeight="1" x14ac:dyDescent="0.3">
      <c r="A39" s="36"/>
      <c r="B39" s="36"/>
      <c r="C39" s="36"/>
      <c r="D39" s="36"/>
      <c r="E39" s="36"/>
      <c r="F39" s="36"/>
      <c r="G39" s="36"/>
      <c r="H39" s="36"/>
      <c r="I39" s="36"/>
      <c r="J39" s="36"/>
      <c r="K39" s="36"/>
      <c r="L39" s="36"/>
      <c r="M39" s="36"/>
      <c r="N39" s="36"/>
      <c r="O39" s="36"/>
    </row>
    <row r="40" spans="1:15" s="25" customFormat="1" ht="28.5" customHeight="1" x14ac:dyDescent="0.3">
      <c r="A40" s="36"/>
      <c r="B40" s="36"/>
      <c r="C40" s="36"/>
      <c r="D40" s="36"/>
      <c r="E40" s="36"/>
      <c r="F40" s="36"/>
      <c r="G40" s="36"/>
      <c r="H40" s="36"/>
      <c r="I40" s="36"/>
      <c r="J40" s="36"/>
      <c r="K40" s="36"/>
      <c r="L40" s="36"/>
      <c r="M40" s="36"/>
      <c r="N40" s="36"/>
      <c r="O40" s="36"/>
    </row>
    <row r="41" spans="1:15" s="25" customFormat="1" ht="28.5" customHeight="1" x14ac:dyDescent="0.3">
      <c r="A41" s="36"/>
      <c r="B41" s="36"/>
      <c r="C41" s="36"/>
      <c r="D41" s="36"/>
      <c r="E41" s="36"/>
      <c r="F41" s="36"/>
      <c r="G41" s="36"/>
      <c r="H41" s="36"/>
      <c r="I41" s="36"/>
      <c r="J41" s="36"/>
      <c r="K41" s="36"/>
      <c r="L41" s="36"/>
      <c r="M41" s="36"/>
      <c r="N41" s="36"/>
      <c r="O41" s="36"/>
    </row>
    <row r="42" spans="1:15" s="25" customFormat="1" ht="28.5" customHeight="1" x14ac:dyDescent="0.3">
      <c r="A42" s="36"/>
      <c r="B42" s="36"/>
      <c r="C42" s="36"/>
      <c r="D42" s="36"/>
      <c r="E42" s="36"/>
      <c r="F42" s="36"/>
      <c r="G42" s="36"/>
      <c r="H42" s="36"/>
      <c r="I42" s="36"/>
      <c r="J42" s="36"/>
      <c r="K42" s="36"/>
      <c r="L42" s="36"/>
      <c r="M42" s="36"/>
      <c r="N42" s="36"/>
      <c r="O42" s="36"/>
    </row>
    <row r="43" spans="1:15" s="25" customFormat="1" ht="28.5" customHeight="1" x14ac:dyDescent="0.5">
      <c r="A43" s="41" t="s">
        <v>157</v>
      </c>
      <c r="B43" s="36"/>
      <c r="C43" s="97" t="s">
        <v>157</v>
      </c>
      <c r="D43" s="98"/>
      <c r="E43" s="99" t="s">
        <v>156</v>
      </c>
      <c r="F43" s="100"/>
      <c r="G43" s="101"/>
      <c r="H43" s="101"/>
      <c r="I43" s="36"/>
      <c r="J43" s="36"/>
      <c r="K43" s="36"/>
      <c r="L43" s="36"/>
      <c r="M43" s="36"/>
      <c r="N43" s="36"/>
      <c r="O43" s="36"/>
    </row>
    <row r="44" spans="1:15" s="25" customFormat="1" ht="28.5" customHeight="1" x14ac:dyDescent="0.35">
      <c r="A44" s="26" t="s">
        <v>152</v>
      </c>
      <c r="B44" s="26" t="s">
        <v>151</v>
      </c>
      <c r="C44" s="96" t="s">
        <v>190</v>
      </c>
      <c r="D44" s="94"/>
      <c r="E44" s="96" t="s">
        <v>190</v>
      </c>
      <c r="F44" s="94"/>
      <c r="G44" s="96" t="s">
        <v>198</v>
      </c>
      <c r="H44" s="94"/>
      <c r="I44" s="36"/>
      <c r="J44" s="36"/>
      <c r="K44" s="36"/>
      <c r="L44" s="36"/>
      <c r="M44" s="36"/>
      <c r="N44" s="36"/>
      <c r="O44" s="36"/>
    </row>
    <row r="45" spans="1:15" s="25" customFormat="1" ht="28.5" customHeight="1" x14ac:dyDescent="0.3">
      <c r="A45" s="22"/>
      <c r="B45" s="22"/>
      <c r="C45" s="22"/>
      <c r="D45" s="21"/>
      <c r="E45" s="22"/>
      <c r="F45" s="21"/>
      <c r="G45" s="22"/>
      <c r="H45" s="21"/>
      <c r="I45" s="36"/>
      <c r="J45" s="36"/>
      <c r="K45" s="36"/>
      <c r="L45" s="36"/>
      <c r="M45" s="36"/>
      <c r="N45" s="36"/>
      <c r="O45" s="43" t="s">
        <v>164</v>
      </c>
    </row>
    <row r="46" spans="1:15" s="25" customFormat="1" ht="28.5" customHeight="1" x14ac:dyDescent="0.35">
      <c r="A46" s="24" t="s">
        <v>0</v>
      </c>
      <c r="B46" s="23" t="s">
        <v>22</v>
      </c>
      <c r="C46" s="45">
        <f>(Data!I3)*1000</f>
        <v>0</v>
      </c>
      <c r="D46" s="40" t="e">
        <f t="shared" ref="D46:D70" si="0">C46/$C$71</f>
        <v>#DIV/0!</v>
      </c>
      <c r="E46" s="45">
        <f>(Data!L3)*1000</f>
        <v>1627575.043004524</v>
      </c>
      <c r="F46" s="40">
        <f>E46/$E$71</f>
        <v>0.33706117784048234</v>
      </c>
      <c r="G46" s="45">
        <f>(Data!G3)*1000</f>
        <v>2308000</v>
      </c>
      <c r="H46" s="40">
        <f>G46/$G$71</f>
        <v>0.16387389946038058</v>
      </c>
      <c r="I46" s="36"/>
      <c r="J46" s="36"/>
      <c r="K46" s="36"/>
      <c r="L46" s="36"/>
      <c r="M46" s="36"/>
      <c r="N46" s="36"/>
      <c r="O46" s="44">
        <f>C46</f>
        <v>0</v>
      </c>
    </row>
    <row r="47" spans="1:15" s="25" customFormat="1" ht="28.5" customHeight="1" x14ac:dyDescent="0.35">
      <c r="A47" s="24" t="s">
        <v>1</v>
      </c>
      <c r="B47" s="23" t="s">
        <v>25</v>
      </c>
      <c r="C47" s="45">
        <f>(Data!I7)*1000</f>
        <v>0</v>
      </c>
      <c r="D47" s="40" t="e">
        <f t="shared" si="0"/>
        <v>#DIV/0!</v>
      </c>
      <c r="E47" s="45">
        <f>(Data!L7)*1000</f>
        <v>10381.687415343809</v>
      </c>
      <c r="F47" s="40">
        <f t="shared" ref="F47:F70" si="1">E47/$E$71</f>
        <v>2.1499861424071802E-3</v>
      </c>
      <c r="G47" s="45">
        <f>(Data!G7)*1000</f>
        <v>76000</v>
      </c>
      <c r="H47" s="40">
        <f t="shared" ref="H47:H70" si="2">G47/$G$71</f>
        <v>5.3961942629934681E-3</v>
      </c>
      <c r="I47" s="36"/>
      <c r="J47" s="36"/>
      <c r="K47" s="36"/>
      <c r="L47" s="36"/>
      <c r="M47" s="36"/>
      <c r="N47" s="36"/>
      <c r="O47" s="44">
        <f>C47</f>
        <v>0</v>
      </c>
    </row>
    <row r="48" spans="1:15" s="25" customFormat="1" ht="28.5" customHeight="1" x14ac:dyDescent="0.35">
      <c r="A48" s="52" t="s">
        <v>2</v>
      </c>
      <c r="B48" s="53" t="s">
        <v>192</v>
      </c>
      <c r="C48" s="45">
        <f>Data!I14*1000</f>
        <v>0</v>
      </c>
      <c r="D48" s="40" t="e">
        <f t="shared" si="0"/>
        <v>#DIV/0!</v>
      </c>
      <c r="E48" s="45">
        <f>Data!L14*1000</f>
        <v>816884.7698904624</v>
      </c>
      <c r="F48" s="40">
        <f t="shared" si="1"/>
        <v>0.16917201076698082</v>
      </c>
      <c r="G48" s="45">
        <f>Data!G14*1000</f>
        <v>2097000</v>
      </c>
      <c r="H48" s="40">
        <f t="shared" si="2"/>
        <v>0.14889236012496451</v>
      </c>
      <c r="I48" s="36"/>
      <c r="J48" s="36"/>
      <c r="K48" s="36"/>
      <c r="L48" s="36"/>
      <c r="M48" s="36"/>
      <c r="N48" s="36"/>
      <c r="O48" s="44">
        <f>C48</f>
        <v>0</v>
      </c>
    </row>
    <row r="49" spans="1:15" s="25" customFormat="1" ht="28.5" customHeight="1" x14ac:dyDescent="0.35">
      <c r="A49" s="52" t="s">
        <v>2</v>
      </c>
      <c r="B49" s="53" t="s">
        <v>193</v>
      </c>
      <c r="C49" s="45">
        <f>Data!I18*1000</f>
        <v>0</v>
      </c>
      <c r="D49" s="40" t="e">
        <f t="shared" si="0"/>
        <v>#DIV/0!</v>
      </c>
      <c r="E49" s="45">
        <f>Data!L18*1000</f>
        <v>282009.06244436774</v>
      </c>
      <c r="F49" s="40">
        <f t="shared" si="1"/>
        <v>5.8402411094801057E-2</v>
      </c>
      <c r="G49" s="45">
        <f>Data!G18*1000</f>
        <v>678000</v>
      </c>
      <c r="H49" s="40">
        <f t="shared" si="2"/>
        <v>4.8139733030389091E-2</v>
      </c>
      <c r="I49" s="36"/>
      <c r="J49" s="36"/>
      <c r="K49" s="36"/>
      <c r="L49" s="36"/>
      <c r="M49" s="36"/>
      <c r="N49" s="36"/>
      <c r="O49" s="44"/>
    </row>
    <row r="50" spans="1:15" s="25" customFormat="1" ht="28.5" customHeight="1" x14ac:dyDescent="0.35">
      <c r="A50" s="52" t="s">
        <v>2</v>
      </c>
      <c r="B50" s="53" t="s">
        <v>194</v>
      </c>
      <c r="C50" s="45">
        <f>Data!I20*1000</f>
        <v>0</v>
      </c>
      <c r="D50" s="40" t="e">
        <f t="shared" si="0"/>
        <v>#DIV/0!</v>
      </c>
      <c r="E50" s="45">
        <f>Data!L20*1000</f>
        <v>168213.66434360977</v>
      </c>
      <c r="F50" s="40">
        <f t="shared" si="1"/>
        <v>3.4836056301192041E-2</v>
      </c>
      <c r="G50" s="45">
        <f>Data!G20*1000</f>
        <v>532000</v>
      </c>
      <c r="H50" s="40">
        <f t="shared" si="2"/>
        <v>3.7773359840954271E-2</v>
      </c>
      <c r="I50" s="36"/>
      <c r="J50" s="36"/>
      <c r="K50" s="36"/>
      <c r="L50" s="36"/>
      <c r="M50" s="36"/>
      <c r="N50" s="36"/>
      <c r="O50" s="44"/>
    </row>
    <row r="51" spans="1:15" s="25" customFormat="1" ht="28.5" customHeight="1" x14ac:dyDescent="0.35">
      <c r="A51" s="52" t="s">
        <v>2</v>
      </c>
      <c r="B51" s="53" t="s">
        <v>195</v>
      </c>
      <c r="C51" s="45">
        <f>Data!I21*1000</f>
        <v>0</v>
      </c>
      <c r="D51" s="40" t="e">
        <f t="shared" si="0"/>
        <v>#DIV/0!</v>
      </c>
      <c r="E51" s="45">
        <f>Data!L21*1000</f>
        <v>362287.41653671418</v>
      </c>
      <c r="F51" s="40">
        <f t="shared" si="1"/>
        <v>7.5027584048738022E-2</v>
      </c>
      <c r="G51" s="45">
        <f>Data!G21*1000</f>
        <v>989000</v>
      </c>
      <c r="H51" s="40">
        <f t="shared" si="2"/>
        <v>7.0221527975007095E-2</v>
      </c>
      <c r="I51" s="36"/>
      <c r="J51" s="36"/>
      <c r="K51" s="36"/>
      <c r="L51" s="36"/>
      <c r="M51" s="36"/>
      <c r="N51" s="36"/>
      <c r="O51" s="44"/>
    </row>
    <row r="52" spans="1:15" s="25" customFormat="1" ht="28.5" customHeight="1" x14ac:dyDescent="0.35">
      <c r="A52" s="52" t="s">
        <v>2</v>
      </c>
      <c r="B52" s="53" t="s">
        <v>196</v>
      </c>
      <c r="C52" s="45">
        <f>(Data!I13-Data!I14-Data!I18-Data!I20-Data!I21)*1000</f>
        <v>0</v>
      </c>
      <c r="D52" s="40" t="e">
        <f t="shared" si="0"/>
        <v>#DIV/0!</v>
      </c>
      <c r="E52" s="45">
        <f>(Data!L13-Data!L14-Data!L18-Data!L20-Data!L21)*1000</f>
        <v>17495.630590457211</v>
      </c>
      <c r="F52" s="40">
        <f t="shared" si="1"/>
        <v>3.6232417541837971E-3</v>
      </c>
      <c r="G52" s="45">
        <f>(Data!G13-Data!G14-Data!G18-Data!G20-Data!G21)*1000</f>
        <v>155000</v>
      </c>
      <c r="H52" s="40">
        <f t="shared" si="2"/>
        <v>1.1005396194262993E-2</v>
      </c>
      <c r="I52" s="36"/>
      <c r="J52" s="36"/>
      <c r="K52" s="36"/>
      <c r="L52" s="36"/>
      <c r="M52" s="36"/>
      <c r="N52" s="36"/>
      <c r="O52" s="44"/>
    </row>
    <row r="53" spans="1:15" s="25" customFormat="1" ht="28.5" customHeight="1" x14ac:dyDescent="0.35">
      <c r="A53" s="24" t="s">
        <v>3</v>
      </c>
      <c r="B53" s="23" t="s">
        <v>32</v>
      </c>
      <c r="C53" s="45">
        <f>(Data!I26)*1000</f>
        <v>0</v>
      </c>
      <c r="D53" s="40" t="e">
        <f t="shared" si="0"/>
        <v>#DIV/0!</v>
      </c>
      <c r="E53" s="45">
        <f>(Data!L26)*1000</f>
        <v>39554.777376380145</v>
      </c>
      <c r="F53" s="40">
        <f t="shared" si="1"/>
        <v>8.1915607572164619E-3</v>
      </c>
      <c r="G53" s="45">
        <f>(Data!G26)*1000</f>
        <v>407000</v>
      </c>
      <c r="H53" s="40">
        <f t="shared" si="2"/>
        <v>2.8898040329451861E-2</v>
      </c>
      <c r="I53" s="36"/>
      <c r="J53" s="36"/>
      <c r="K53" s="36"/>
      <c r="L53" s="36"/>
      <c r="M53" s="36"/>
      <c r="N53" s="36"/>
      <c r="O53" s="44">
        <f t="shared" ref="O53:O70" si="3">C53</f>
        <v>0</v>
      </c>
    </row>
    <row r="54" spans="1:15" s="25" customFormat="1" ht="28.5" customHeight="1" x14ac:dyDescent="0.35">
      <c r="A54" s="24" t="s">
        <v>4</v>
      </c>
      <c r="B54" s="23" t="s">
        <v>33</v>
      </c>
      <c r="C54" s="45">
        <f>(Data!I28)*1000</f>
        <v>0</v>
      </c>
      <c r="D54" s="40" t="e">
        <f t="shared" si="0"/>
        <v>#DIV/0!</v>
      </c>
      <c r="E54" s="45">
        <f>(Data!L28)*1000</f>
        <v>582.89874465126377</v>
      </c>
      <c r="F54" s="40">
        <f t="shared" si="1"/>
        <v>1.2071488702063331E-4</v>
      </c>
      <c r="G54" s="45">
        <f>(Data!G28)*1000</f>
        <v>41000</v>
      </c>
      <c r="H54" s="40">
        <f t="shared" si="2"/>
        <v>2.9111047997727917E-3</v>
      </c>
      <c r="I54" s="36"/>
      <c r="J54" s="36"/>
      <c r="K54" s="36"/>
      <c r="L54" s="36"/>
      <c r="M54" s="36"/>
      <c r="N54" s="36"/>
      <c r="O54" s="44">
        <f t="shared" si="3"/>
        <v>0</v>
      </c>
    </row>
    <row r="55" spans="1:15" s="25" customFormat="1" ht="28.5" customHeight="1" x14ac:dyDescent="0.35">
      <c r="A55" s="24" t="s">
        <v>5</v>
      </c>
      <c r="B55" s="23" t="s">
        <v>34</v>
      </c>
      <c r="C55" s="45">
        <f>(Data!I33)*1000</f>
        <v>0</v>
      </c>
      <c r="D55" s="40" t="e">
        <f t="shared" si="0"/>
        <v>#DIV/0!</v>
      </c>
      <c r="E55" s="45">
        <f>(Data!L33)*1000</f>
        <v>325801.90465920436</v>
      </c>
      <c r="F55" s="40">
        <f t="shared" si="1"/>
        <v>6.7471650047166959E-2</v>
      </c>
      <c r="G55" s="45">
        <f>(Data!G33)*1000</f>
        <v>1045000</v>
      </c>
      <c r="H55" s="40">
        <f t="shared" si="2"/>
        <v>7.4197671116160185E-2</v>
      </c>
      <c r="I55" s="36"/>
      <c r="J55" s="36"/>
      <c r="K55" s="36"/>
      <c r="L55" s="36"/>
      <c r="M55" s="36"/>
      <c r="N55" s="36"/>
      <c r="O55" s="44">
        <f t="shared" si="3"/>
        <v>0</v>
      </c>
    </row>
    <row r="56" spans="1:15" s="25" customFormat="1" ht="28.5" customHeight="1" x14ac:dyDescent="0.35">
      <c r="A56" s="24" t="s">
        <v>6</v>
      </c>
      <c r="B56" s="23" t="s">
        <v>35</v>
      </c>
      <c r="C56" s="45">
        <f>(Data!I37)*1000</f>
        <v>0</v>
      </c>
      <c r="D56" s="40" t="e">
        <f t="shared" si="0"/>
        <v>#DIV/0!</v>
      </c>
      <c r="E56" s="45">
        <f>(Data!L37)*1000</f>
        <v>134735.772399337</v>
      </c>
      <c r="F56" s="40">
        <f t="shared" si="1"/>
        <v>2.7902982622744387E-2</v>
      </c>
      <c r="G56" s="45">
        <f>(Data!G37)*1000</f>
        <v>541000</v>
      </c>
      <c r="H56" s="40">
        <f t="shared" si="2"/>
        <v>3.8412382845782446E-2</v>
      </c>
      <c r="I56" s="36"/>
      <c r="J56" s="36"/>
      <c r="K56" s="36"/>
      <c r="L56" s="36"/>
      <c r="M56" s="36"/>
      <c r="N56" s="36"/>
      <c r="O56" s="44">
        <f t="shared" si="3"/>
        <v>0</v>
      </c>
    </row>
    <row r="57" spans="1:15" s="25" customFormat="1" ht="28.5" customHeight="1" x14ac:dyDescent="0.35">
      <c r="A57" s="24" t="s">
        <v>7</v>
      </c>
      <c r="B57" s="23" t="s">
        <v>36</v>
      </c>
      <c r="C57" s="45">
        <f>(Data!I41)*1000</f>
        <v>0</v>
      </c>
      <c r="D57" s="40" t="e">
        <f t="shared" si="0"/>
        <v>#DIV/0!</v>
      </c>
      <c r="E57" s="45">
        <f>(Data!L41)*1000</f>
        <v>710223.10294795607</v>
      </c>
      <c r="F57" s="40">
        <f t="shared" si="1"/>
        <v>0.14708300955957507</v>
      </c>
      <c r="G57" s="45">
        <f>(Data!G41)*1000</f>
        <v>3633000</v>
      </c>
      <c r="H57" s="40">
        <f t="shared" si="2"/>
        <v>0.25795228628230615</v>
      </c>
      <c r="I57" s="36"/>
      <c r="J57" s="36"/>
      <c r="K57" s="36"/>
      <c r="L57" s="36"/>
      <c r="M57" s="36"/>
      <c r="N57" s="36"/>
      <c r="O57" s="44">
        <f t="shared" si="3"/>
        <v>0</v>
      </c>
    </row>
    <row r="58" spans="1:15" s="25" customFormat="1" ht="28.5" customHeight="1" x14ac:dyDescent="0.35">
      <c r="A58" s="24" t="s">
        <v>8</v>
      </c>
      <c r="B58" s="23" t="s">
        <v>37</v>
      </c>
      <c r="C58" s="45">
        <f>(Data!I47)*1000</f>
        <v>0</v>
      </c>
      <c r="D58" s="40" t="e">
        <f t="shared" si="0"/>
        <v>#DIV/0!</v>
      </c>
      <c r="E58" s="45">
        <f>(Data!L47)*1000</f>
        <v>126530.34109904556</v>
      </c>
      <c r="F58" s="40">
        <f t="shared" si="1"/>
        <v>2.6203686267315011E-2</v>
      </c>
      <c r="G58" s="45">
        <f>(Data!G47)*1000</f>
        <v>381000</v>
      </c>
      <c r="H58" s="40">
        <f t="shared" si="2"/>
        <v>2.7051973871059357E-2</v>
      </c>
      <c r="I58" s="36"/>
      <c r="J58" s="36"/>
      <c r="K58" s="36"/>
      <c r="L58" s="36"/>
      <c r="M58" s="36"/>
      <c r="N58" s="36"/>
      <c r="O58" s="44">
        <f t="shared" si="3"/>
        <v>0</v>
      </c>
    </row>
    <row r="59" spans="1:15" s="25" customFormat="1" ht="28.5" customHeight="1" x14ac:dyDescent="0.35">
      <c r="A59" s="24" t="s">
        <v>9</v>
      </c>
      <c r="B59" s="23" t="s">
        <v>38</v>
      </c>
      <c r="C59" s="45">
        <f>(Data!I50)*1000</f>
        <v>0</v>
      </c>
      <c r="D59" s="40" t="e">
        <f t="shared" si="0"/>
        <v>#DIV/0!</v>
      </c>
      <c r="E59" s="45">
        <f>(Data!L50)*1000</f>
        <v>2144.1007742630063</v>
      </c>
      <c r="F59" s="40">
        <f t="shared" si="1"/>
        <v>4.4403060583165398E-4</v>
      </c>
      <c r="G59" s="45">
        <f>(Data!G50)*1000</f>
        <v>54000</v>
      </c>
      <c r="H59" s="40">
        <f t="shared" si="2"/>
        <v>3.8341380289690428E-3</v>
      </c>
      <c r="I59" s="36"/>
      <c r="J59" s="36"/>
      <c r="K59" s="36"/>
      <c r="L59" s="36"/>
      <c r="M59" s="36"/>
      <c r="N59" s="36"/>
      <c r="O59" s="44">
        <f t="shared" si="3"/>
        <v>0</v>
      </c>
    </row>
    <row r="60" spans="1:15" s="25" customFormat="1" ht="28.5" customHeight="1" x14ac:dyDescent="0.35">
      <c r="A60" s="24" t="s">
        <v>10</v>
      </c>
      <c r="B60" s="23" t="s">
        <v>39</v>
      </c>
      <c r="C60" s="45">
        <f>(Data!I54)*1000</f>
        <v>0</v>
      </c>
      <c r="D60" s="40" t="e">
        <f t="shared" si="0"/>
        <v>#DIV/0!</v>
      </c>
      <c r="E60" s="45">
        <f>(Data!L54)*1000</f>
        <v>8357.8000175058824</v>
      </c>
      <c r="F60" s="40">
        <f t="shared" si="1"/>
        <v>1.7308510167711548E-3</v>
      </c>
      <c r="G60" s="45">
        <f>(Data!G54)*1000</f>
        <v>51000</v>
      </c>
      <c r="H60" s="40">
        <f t="shared" si="2"/>
        <v>3.6211303606929848E-3</v>
      </c>
      <c r="I60" s="36"/>
      <c r="J60" s="36"/>
      <c r="K60" s="36"/>
      <c r="L60" s="36"/>
      <c r="M60" s="36"/>
      <c r="N60" s="36"/>
      <c r="O60" s="44">
        <f t="shared" si="3"/>
        <v>0</v>
      </c>
    </row>
    <row r="61" spans="1:15" s="25" customFormat="1" ht="28.5" customHeight="1" x14ac:dyDescent="0.35">
      <c r="A61" s="24" t="s">
        <v>11</v>
      </c>
      <c r="B61" s="23" t="s">
        <v>40</v>
      </c>
      <c r="C61" s="45">
        <f>(Data!I58)*1000</f>
        <v>0</v>
      </c>
      <c r="D61" s="40" t="e">
        <f t="shared" si="0"/>
        <v>#DIV/0!</v>
      </c>
      <c r="E61" s="45">
        <f>(Data!L58)*1000</f>
        <v>22041.209044636435</v>
      </c>
      <c r="F61" s="40">
        <f t="shared" si="1"/>
        <v>4.564604202764738E-3</v>
      </c>
      <c r="G61" s="45">
        <f>(Data!G58)*1000</f>
        <v>114000</v>
      </c>
      <c r="H61" s="40">
        <f t="shared" si="2"/>
        <v>8.0942913944902009E-3</v>
      </c>
      <c r="I61" s="36"/>
      <c r="J61" s="36"/>
      <c r="K61" s="36"/>
      <c r="L61" s="36"/>
      <c r="M61" s="36"/>
      <c r="N61" s="36"/>
      <c r="O61" s="44">
        <f t="shared" si="3"/>
        <v>0</v>
      </c>
    </row>
    <row r="62" spans="1:15" s="25" customFormat="1" ht="28.5" customHeight="1" x14ac:dyDescent="0.35">
      <c r="A62" s="24" t="s">
        <v>12</v>
      </c>
      <c r="B62" s="23" t="s">
        <v>41</v>
      </c>
      <c r="C62" s="45">
        <f>(Data!I60)*1000</f>
        <v>0</v>
      </c>
      <c r="D62" s="40" t="e">
        <f t="shared" si="0"/>
        <v>#DIV/0!</v>
      </c>
      <c r="E62" s="45">
        <f>(Data!L60)*1000</f>
        <v>3343.9089362793579</v>
      </c>
      <c r="F62" s="40">
        <f t="shared" si="1"/>
        <v>6.9250378930177652E-4</v>
      </c>
      <c r="G62" s="45">
        <f>(Data!G60)*1000</f>
        <v>26000</v>
      </c>
      <c r="H62" s="40">
        <f t="shared" si="2"/>
        <v>1.8460664583925021E-3</v>
      </c>
      <c r="I62" s="36"/>
      <c r="J62" s="36"/>
      <c r="K62" s="36"/>
      <c r="L62" s="36"/>
      <c r="M62" s="36"/>
      <c r="N62" s="36"/>
      <c r="O62" s="44">
        <f t="shared" si="3"/>
        <v>0</v>
      </c>
    </row>
    <row r="63" spans="1:15" s="25" customFormat="1" ht="28.5" customHeight="1" x14ac:dyDescent="0.35">
      <c r="A63" s="24" t="s">
        <v>13</v>
      </c>
      <c r="B63" s="23" t="s">
        <v>42</v>
      </c>
      <c r="C63" s="45">
        <f>(Data!I64)*1000</f>
        <v>0</v>
      </c>
      <c r="D63" s="40" t="e">
        <f t="shared" si="0"/>
        <v>#DIV/0!</v>
      </c>
      <c r="E63" s="45">
        <f>(Data!L64)*1000</f>
        <v>5669.9753317321583</v>
      </c>
      <c r="F63" s="40">
        <f t="shared" si="1"/>
        <v>1.1742184004690521E-3</v>
      </c>
      <c r="G63" s="45">
        <f>(Data!G64)*1000</f>
        <v>24000</v>
      </c>
      <c r="H63" s="40">
        <f t="shared" si="2"/>
        <v>1.7040613462084636E-3</v>
      </c>
      <c r="I63" s="36"/>
      <c r="J63" s="36"/>
      <c r="K63" s="36"/>
      <c r="L63" s="36"/>
      <c r="M63" s="36"/>
      <c r="N63" s="36"/>
      <c r="O63" s="44">
        <f t="shared" si="3"/>
        <v>0</v>
      </c>
    </row>
    <row r="64" spans="1:15" s="25" customFormat="1" ht="28.5" customHeight="1" x14ac:dyDescent="0.35">
      <c r="A64" s="24" t="s">
        <v>14</v>
      </c>
      <c r="B64" s="23" t="s">
        <v>43</v>
      </c>
      <c r="C64" s="45">
        <f>(Data!I71)*1000</f>
        <v>0</v>
      </c>
      <c r="D64" s="40" t="e">
        <f t="shared" si="0"/>
        <v>#DIV/0!</v>
      </c>
      <c r="E64" s="45">
        <f>(Data!L71)*1000</f>
        <v>0</v>
      </c>
      <c r="F64" s="40">
        <f t="shared" si="1"/>
        <v>0</v>
      </c>
      <c r="G64" s="45">
        <f>(Data!G71)*1000</f>
        <v>277000</v>
      </c>
      <c r="H64" s="40">
        <f t="shared" si="2"/>
        <v>1.9667708037489351E-2</v>
      </c>
      <c r="I64" s="36"/>
      <c r="J64" s="36"/>
      <c r="K64" s="36"/>
      <c r="L64" s="36"/>
      <c r="M64" s="36"/>
      <c r="N64" s="36"/>
      <c r="O64" s="44">
        <f t="shared" si="3"/>
        <v>0</v>
      </c>
    </row>
    <row r="65" spans="1:15" s="25" customFormat="1" ht="28.5" customHeight="1" x14ac:dyDescent="0.35">
      <c r="A65" s="24" t="s">
        <v>15</v>
      </c>
      <c r="B65" s="23" t="s">
        <v>44</v>
      </c>
      <c r="C65" s="45">
        <f>(Data!I73)*1000</f>
        <v>0</v>
      </c>
      <c r="D65" s="40" t="e">
        <f t="shared" si="0"/>
        <v>#DIV/0!</v>
      </c>
      <c r="E65" s="45">
        <f>(Data!L73)*1000</f>
        <v>33809.416914350702</v>
      </c>
      <c r="F65" s="40">
        <f t="shared" si="1"/>
        <v>7.0017305415387213E-3</v>
      </c>
      <c r="G65" s="45">
        <f>(Data!G73)*1000</f>
        <v>109000</v>
      </c>
      <c r="H65" s="40">
        <f t="shared" si="2"/>
        <v>7.739278614030105E-3</v>
      </c>
      <c r="I65" s="36"/>
      <c r="J65" s="36"/>
      <c r="K65" s="36"/>
      <c r="L65" s="36"/>
      <c r="M65" s="36"/>
      <c r="N65" s="36"/>
      <c r="O65" s="44">
        <f t="shared" si="3"/>
        <v>0</v>
      </c>
    </row>
    <row r="66" spans="1:15" s="25" customFormat="1" ht="28.5" customHeight="1" x14ac:dyDescent="0.35">
      <c r="A66" s="24" t="s">
        <v>16</v>
      </c>
      <c r="B66" s="23" t="s">
        <v>45</v>
      </c>
      <c r="C66" s="45">
        <f>(Data!I75)*1000</f>
        <v>0</v>
      </c>
      <c r="D66" s="40" t="e">
        <f t="shared" si="0"/>
        <v>#DIV/0!</v>
      </c>
      <c r="E66" s="45">
        <f>(Data!L75)*1000</f>
        <v>91587.703688693102</v>
      </c>
      <c r="F66" s="40">
        <f t="shared" si="1"/>
        <v>1.8967272454625723E-2</v>
      </c>
      <c r="G66" s="45">
        <f>(Data!G75)*1000</f>
        <v>251000</v>
      </c>
      <c r="H66" s="40">
        <f t="shared" si="2"/>
        <v>1.7821641579096846E-2</v>
      </c>
      <c r="I66" s="36"/>
      <c r="J66" s="36"/>
      <c r="K66" s="36"/>
      <c r="L66" s="36"/>
      <c r="M66" s="36"/>
      <c r="N66" s="36"/>
      <c r="O66" s="44">
        <f t="shared" si="3"/>
        <v>0</v>
      </c>
    </row>
    <row r="67" spans="1:15" s="25" customFormat="1" ht="28.5" customHeight="1" x14ac:dyDescent="0.35">
      <c r="A67" s="24" t="s">
        <v>17</v>
      </c>
      <c r="B67" s="23" t="s">
        <v>46</v>
      </c>
      <c r="C67" s="45">
        <f>(Data!I78)*1000</f>
        <v>0</v>
      </c>
      <c r="D67" s="40" t="e">
        <f t="shared" si="0"/>
        <v>#DIV/0!</v>
      </c>
      <c r="E67" s="45">
        <f>(Data!L78)*1000</f>
        <v>29009.244236876155</v>
      </c>
      <c r="F67" s="40">
        <f t="shared" si="1"/>
        <v>6.0076431331200515E-3</v>
      </c>
      <c r="G67" s="45">
        <f>(Data!G78)*1000</f>
        <v>249000</v>
      </c>
      <c r="H67" s="40">
        <f t="shared" si="2"/>
        <v>1.7679636466912809E-2</v>
      </c>
      <c r="I67" s="36"/>
      <c r="J67" s="36"/>
      <c r="K67" s="36"/>
      <c r="L67" s="36"/>
      <c r="M67" s="36"/>
      <c r="N67" s="36"/>
      <c r="O67" s="44">
        <f t="shared" si="3"/>
        <v>0</v>
      </c>
    </row>
    <row r="68" spans="1:15" s="25" customFormat="1" ht="28.5" customHeight="1" x14ac:dyDescent="0.35">
      <c r="A68" s="24" t="s">
        <v>18</v>
      </c>
      <c r="B68" s="23" t="s">
        <v>47</v>
      </c>
      <c r="C68" s="45">
        <f>(Data!I83)*1000</f>
        <v>0</v>
      </c>
      <c r="D68" s="40" t="e">
        <f t="shared" si="0"/>
        <v>#DIV/0!</v>
      </c>
      <c r="E68" s="45">
        <f>(Data!L83)*1000</f>
        <v>10483.513706033124</v>
      </c>
      <c r="F68" s="40">
        <f t="shared" si="1"/>
        <v>2.1710737657535725E-3</v>
      </c>
      <c r="G68" s="45">
        <f>(Data!G83)*1000</f>
        <v>46000</v>
      </c>
      <c r="H68" s="40">
        <f t="shared" si="2"/>
        <v>3.2661175802328885E-3</v>
      </c>
      <c r="I68" s="36"/>
      <c r="J68" s="36"/>
      <c r="K68" s="36"/>
      <c r="L68" s="36"/>
      <c r="M68" s="36"/>
      <c r="N68" s="36"/>
      <c r="O68" s="44">
        <f t="shared" si="3"/>
        <v>0</v>
      </c>
    </row>
    <row r="69" spans="1:15" s="25" customFormat="1" ht="28.5" customHeight="1" x14ac:dyDescent="0.35">
      <c r="A69" s="24" t="s">
        <v>19</v>
      </c>
      <c r="B69" s="23" t="s">
        <v>48</v>
      </c>
      <c r="C69" s="45">
        <f>(Data!I87)*1000</f>
        <v>0</v>
      </c>
      <c r="D69" s="40" t="e">
        <f t="shared" si="0"/>
        <v>#DIV/0!</v>
      </c>
      <c r="E69" s="45">
        <f>(Data!L87)*1000</f>
        <v>0</v>
      </c>
      <c r="F69" s="40">
        <f t="shared" si="1"/>
        <v>0</v>
      </c>
      <c r="G69" s="45">
        <f>(Data!G87)*1000</f>
        <v>0</v>
      </c>
      <c r="H69" s="40">
        <f t="shared" si="2"/>
        <v>0</v>
      </c>
      <c r="I69" s="36"/>
      <c r="J69" s="36"/>
      <c r="K69" s="36"/>
      <c r="L69" s="36"/>
      <c r="M69" s="36"/>
      <c r="N69" s="36"/>
      <c r="O69" s="44">
        <f t="shared" si="3"/>
        <v>0</v>
      </c>
    </row>
    <row r="70" spans="1:15" s="25" customFormat="1" ht="28.5" customHeight="1" x14ac:dyDescent="0.35">
      <c r="A70" s="24" t="s">
        <v>50</v>
      </c>
      <c r="B70" s="23" t="s">
        <v>49</v>
      </c>
      <c r="C70" s="45">
        <f>(Data!I90)*1000</f>
        <v>0</v>
      </c>
      <c r="D70" s="40" t="e">
        <f t="shared" si="0"/>
        <v>#DIV/0!</v>
      </c>
      <c r="E70" s="45">
        <f>(Data!L90)*1000</f>
        <v>0</v>
      </c>
      <c r="F70" s="40">
        <f t="shared" si="1"/>
        <v>0</v>
      </c>
      <c r="G70" s="45">
        <f>(Data!G90)*1000</f>
        <v>0</v>
      </c>
      <c r="H70" s="40">
        <f t="shared" si="2"/>
        <v>0</v>
      </c>
      <c r="I70" s="36"/>
      <c r="J70" s="36"/>
      <c r="K70" s="36"/>
      <c r="L70" s="36"/>
      <c r="M70" s="36"/>
      <c r="N70" s="36"/>
      <c r="O70" s="44">
        <f t="shared" si="3"/>
        <v>0</v>
      </c>
    </row>
    <row r="71" spans="1:15" s="25" customFormat="1" ht="28.5" customHeight="1" x14ac:dyDescent="0.3">
      <c r="A71" s="36"/>
      <c r="B71" s="36"/>
      <c r="C71" s="39">
        <f t="shared" ref="C71:H71" si="4">SUM(C46:C70)</f>
        <v>0</v>
      </c>
      <c r="D71" s="54" t="e">
        <f t="shared" si="4"/>
        <v>#DIV/0!</v>
      </c>
      <c r="E71" s="39">
        <f t="shared" si="4"/>
        <v>4828722.9441024223</v>
      </c>
      <c r="F71" s="54">
        <f t="shared" si="4"/>
        <v>1.0000000000000002</v>
      </c>
      <c r="G71" s="39">
        <f t="shared" si="4"/>
        <v>14084000</v>
      </c>
      <c r="H71" s="54">
        <f t="shared" si="4"/>
        <v>1</v>
      </c>
      <c r="I71" s="36"/>
      <c r="J71" s="36"/>
      <c r="K71" s="36"/>
      <c r="L71" s="36"/>
      <c r="M71" s="36"/>
      <c r="N71" s="36"/>
      <c r="O71" s="44">
        <f>SUM(O46:O70)</f>
        <v>0</v>
      </c>
    </row>
    <row r="72" spans="1:15" s="21" customFormat="1" ht="28.5" customHeight="1" x14ac:dyDescent="0.25"/>
    <row r="73" spans="1:15" ht="28.5" customHeight="1" x14ac:dyDescent="0.25">
      <c r="A73" s="26"/>
      <c r="B73" s="26"/>
      <c r="C73" s="26"/>
      <c r="D73" s="26"/>
      <c r="E73" s="26"/>
      <c r="F73" s="26"/>
      <c r="G73" s="26"/>
      <c r="H73" s="26"/>
      <c r="I73" s="26"/>
      <c r="J73" s="26"/>
      <c r="K73" s="26"/>
      <c r="L73" s="26"/>
      <c r="M73" s="26"/>
      <c r="N73" s="26"/>
      <c r="O73" s="26"/>
    </row>
    <row r="74" spans="1:15" ht="28.5" customHeight="1" x14ac:dyDescent="0.25">
      <c r="A74" s="21"/>
      <c r="B74" s="21"/>
      <c r="C74" s="21"/>
      <c r="D74" s="21"/>
      <c r="E74" s="21"/>
      <c r="F74" s="21"/>
      <c r="G74" s="21"/>
      <c r="H74" s="21"/>
      <c r="I74" s="21"/>
      <c r="J74" s="21"/>
      <c r="K74" s="21"/>
      <c r="L74" s="21"/>
      <c r="M74" s="21"/>
      <c r="N74" s="21"/>
      <c r="O74" s="21"/>
    </row>
    <row r="75" spans="1:15" ht="28.5" customHeight="1" x14ac:dyDescent="0.25">
      <c r="A75" s="16"/>
      <c r="B75" s="16"/>
      <c r="C75" s="16"/>
      <c r="D75" s="16"/>
      <c r="E75" s="16"/>
      <c r="F75" s="16"/>
      <c r="G75" s="16"/>
      <c r="K75" s="16"/>
      <c r="L75" s="16"/>
      <c r="M75" s="16"/>
      <c r="N75" s="16"/>
      <c r="O75" s="16"/>
    </row>
    <row r="76" spans="1:15" ht="28.5" customHeight="1" x14ac:dyDescent="0.25">
      <c r="A76" s="16"/>
      <c r="B76" s="16"/>
      <c r="C76" s="16"/>
      <c r="D76" s="16"/>
      <c r="E76" s="16"/>
      <c r="F76" s="16"/>
      <c r="G76" s="16"/>
      <c r="K76" s="16"/>
      <c r="L76" s="16"/>
      <c r="M76" s="16"/>
      <c r="N76" s="16"/>
      <c r="O76" s="16"/>
    </row>
    <row r="77" spans="1:15" ht="28.5" customHeight="1" x14ac:dyDescent="0.25">
      <c r="A77" s="16"/>
      <c r="B77" s="16"/>
      <c r="C77" s="16"/>
      <c r="D77" s="16"/>
      <c r="E77" s="16"/>
      <c r="F77" s="16"/>
      <c r="G77" s="16"/>
      <c r="K77" s="16"/>
      <c r="L77" s="16"/>
      <c r="M77" s="16"/>
      <c r="N77" s="16"/>
      <c r="O77" s="16"/>
    </row>
    <row r="78" spans="1:15" ht="28.5" customHeight="1" x14ac:dyDescent="0.25">
      <c r="A78" s="16"/>
      <c r="B78" s="16"/>
      <c r="C78" s="16"/>
      <c r="D78" s="16"/>
      <c r="E78" s="16"/>
      <c r="F78" s="16"/>
      <c r="G78" s="16"/>
      <c r="K78" s="16"/>
      <c r="L78" s="16"/>
      <c r="M78" s="16"/>
      <c r="N78" s="16"/>
      <c r="O78" s="16"/>
    </row>
    <row r="79" spans="1:15" ht="28.5" customHeight="1" x14ac:dyDescent="0.25">
      <c r="A79" s="16"/>
      <c r="B79" s="16"/>
      <c r="C79" s="16"/>
      <c r="D79" s="16"/>
      <c r="E79" s="16"/>
      <c r="F79" s="16"/>
      <c r="G79" s="16"/>
      <c r="K79" s="16"/>
      <c r="L79" s="16"/>
      <c r="M79" s="16"/>
      <c r="N79" s="16"/>
      <c r="O79" s="16"/>
    </row>
    <row r="80" spans="1:15" ht="28.5" customHeight="1" x14ac:dyDescent="0.25">
      <c r="A80" s="16"/>
      <c r="B80" s="16"/>
      <c r="C80" s="16"/>
      <c r="D80" s="16"/>
      <c r="E80" s="16"/>
      <c r="F80" s="16"/>
      <c r="G80" s="16"/>
      <c r="K80" s="16"/>
      <c r="L80" s="16"/>
      <c r="M80" s="16"/>
      <c r="N80" s="16"/>
      <c r="O80" s="16"/>
    </row>
    <row r="81" spans="1:15" ht="28.5" customHeight="1" x14ac:dyDescent="0.25">
      <c r="A81" s="16"/>
      <c r="B81" s="16"/>
      <c r="C81" s="16"/>
      <c r="D81" s="16"/>
      <c r="E81" s="16"/>
      <c r="F81" s="16"/>
      <c r="G81" s="16"/>
      <c r="K81" s="16"/>
      <c r="L81" s="16"/>
      <c r="M81" s="16"/>
      <c r="N81" s="16"/>
      <c r="O81" s="16"/>
    </row>
    <row r="82" spans="1:15" s="25" customFormat="1" ht="28.5" customHeight="1" x14ac:dyDescent="0.3">
      <c r="A82" s="16"/>
      <c r="B82" s="16"/>
      <c r="C82" s="16"/>
      <c r="D82" s="16"/>
      <c r="E82" s="16"/>
      <c r="F82" s="16"/>
      <c r="G82" s="16"/>
      <c r="H82" s="16"/>
      <c r="I82" s="16"/>
      <c r="J82" s="16"/>
      <c r="K82" s="16"/>
      <c r="L82" s="16"/>
      <c r="M82" s="16"/>
      <c r="N82" s="16"/>
      <c r="O82" s="16"/>
    </row>
    <row r="83" spans="1:15" ht="28.5" customHeight="1" x14ac:dyDescent="0.25">
      <c r="A83" s="16"/>
      <c r="B83" s="16"/>
      <c r="C83" s="16"/>
      <c r="D83" s="16"/>
      <c r="E83" s="16"/>
      <c r="F83" s="16"/>
      <c r="G83" s="16"/>
      <c r="K83" s="16"/>
      <c r="L83" s="16"/>
      <c r="M83" s="16"/>
      <c r="N83" s="16"/>
      <c r="O83" s="16"/>
    </row>
    <row r="84" spans="1:15" ht="28.5" customHeight="1" x14ac:dyDescent="0.25">
      <c r="A84" s="16"/>
      <c r="B84" s="16"/>
      <c r="C84" s="16"/>
      <c r="D84" s="16"/>
      <c r="E84" s="16"/>
      <c r="F84" s="16"/>
      <c r="G84" s="16"/>
      <c r="K84" s="16"/>
      <c r="L84" s="16"/>
      <c r="M84" s="16"/>
      <c r="N84" s="16"/>
      <c r="O84" s="16"/>
    </row>
    <row r="85" spans="1:15" ht="28.5" customHeight="1" x14ac:dyDescent="0.25">
      <c r="A85" s="16"/>
      <c r="B85" s="16"/>
      <c r="C85" s="16"/>
      <c r="D85" s="16"/>
      <c r="E85" s="16"/>
      <c r="F85" s="16"/>
      <c r="G85" s="16"/>
      <c r="K85" s="16"/>
      <c r="L85" s="16"/>
      <c r="M85" s="16"/>
      <c r="N85" s="16"/>
      <c r="O85" s="16"/>
    </row>
    <row r="86" spans="1:15" s="17" customFormat="1" ht="28.5" customHeight="1" x14ac:dyDescent="0.25">
      <c r="A86" s="16"/>
      <c r="B86" s="16"/>
      <c r="C86" s="16"/>
      <c r="D86" s="16"/>
      <c r="E86" s="16"/>
      <c r="F86" s="16"/>
      <c r="G86" s="16"/>
      <c r="H86" s="16"/>
      <c r="I86" s="16"/>
      <c r="J86" s="16"/>
      <c r="K86" s="16"/>
      <c r="L86" s="16"/>
      <c r="M86" s="16"/>
      <c r="N86" s="16"/>
      <c r="O86" s="16"/>
    </row>
    <row r="87" spans="1:15" s="17" customFormat="1" ht="28.5" customHeight="1" x14ac:dyDescent="0.25">
      <c r="A87" s="16"/>
      <c r="B87" s="16"/>
      <c r="C87" s="16"/>
      <c r="D87" s="16"/>
      <c r="E87" s="16"/>
      <c r="F87" s="16"/>
      <c r="G87" s="16"/>
      <c r="H87" s="16"/>
      <c r="I87" s="16"/>
      <c r="J87" s="16"/>
      <c r="K87" s="16"/>
      <c r="L87" s="16"/>
      <c r="M87" s="16"/>
      <c r="N87" s="16"/>
      <c r="O87" s="16"/>
    </row>
    <row r="88" spans="1:15" s="17" customFormat="1" ht="28.5" customHeight="1" x14ac:dyDescent="0.25">
      <c r="A88" s="16"/>
      <c r="B88" s="16"/>
      <c r="C88" s="16"/>
      <c r="D88" s="16"/>
      <c r="E88" s="16"/>
      <c r="F88" s="16"/>
      <c r="G88" s="16"/>
      <c r="H88" s="16"/>
      <c r="I88" s="16"/>
      <c r="J88" s="16"/>
      <c r="K88" s="16"/>
      <c r="L88" s="16"/>
      <c r="M88" s="16"/>
      <c r="N88" s="16"/>
      <c r="O88" s="16"/>
    </row>
    <row r="89" spans="1:15" s="17" customFormat="1" ht="28.5" customHeight="1" x14ac:dyDescent="0.25">
      <c r="A89" s="16"/>
      <c r="B89" s="16"/>
      <c r="C89" s="16"/>
      <c r="D89" s="16"/>
      <c r="E89" s="16"/>
      <c r="F89" s="16"/>
      <c r="G89" s="16"/>
      <c r="H89" s="16"/>
      <c r="I89" s="16"/>
      <c r="J89" s="16"/>
      <c r="K89" s="16"/>
      <c r="L89" s="16"/>
      <c r="M89" s="16"/>
      <c r="N89" s="16"/>
      <c r="O89" s="16"/>
    </row>
    <row r="90" spans="1:15" s="17" customFormat="1" ht="28.5" customHeight="1" x14ac:dyDescent="0.25">
      <c r="A90" s="16"/>
      <c r="B90" s="16"/>
      <c r="C90" s="16"/>
      <c r="D90" s="16"/>
      <c r="E90" s="16"/>
      <c r="F90" s="16"/>
      <c r="G90" s="16"/>
      <c r="H90" s="16"/>
      <c r="I90" s="16"/>
      <c r="J90" s="16"/>
      <c r="K90" s="16"/>
      <c r="L90" s="16"/>
      <c r="M90" s="16"/>
      <c r="N90" s="16"/>
      <c r="O90" s="16"/>
    </row>
    <row r="91" spans="1:15" s="17" customFormat="1" ht="28.5" customHeight="1" x14ac:dyDescent="0.25">
      <c r="A91" s="16"/>
      <c r="B91" s="16"/>
      <c r="C91" s="16"/>
      <c r="D91" s="16"/>
      <c r="E91" s="16"/>
      <c r="F91" s="16"/>
      <c r="G91" s="16"/>
      <c r="H91" s="16"/>
      <c r="I91" s="16"/>
      <c r="J91" s="16"/>
      <c r="K91" s="16"/>
      <c r="L91" s="16"/>
      <c r="M91" s="16"/>
      <c r="N91" s="16"/>
      <c r="O91" s="16"/>
    </row>
    <row r="92" spans="1:15" s="17" customFormat="1" ht="28.5" customHeight="1" x14ac:dyDescent="0.25">
      <c r="A92" s="16"/>
      <c r="B92" s="16"/>
      <c r="C92" s="16"/>
      <c r="D92" s="16"/>
      <c r="E92" s="16"/>
      <c r="F92" s="16"/>
      <c r="G92" s="16"/>
      <c r="H92" s="16"/>
      <c r="I92" s="16"/>
      <c r="J92" s="16"/>
      <c r="K92" s="16"/>
      <c r="L92" s="16"/>
      <c r="M92" s="16"/>
      <c r="N92" s="16"/>
      <c r="O92" s="16"/>
    </row>
    <row r="93" spans="1:15" s="17" customFormat="1" ht="28.5" customHeight="1" x14ac:dyDescent="0.25">
      <c r="A93" s="16"/>
      <c r="B93" s="16"/>
      <c r="C93" s="16"/>
      <c r="D93" s="16"/>
      <c r="E93" s="16"/>
      <c r="F93" s="16"/>
      <c r="G93" s="16"/>
      <c r="H93" s="16"/>
      <c r="I93" s="16"/>
      <c r="J93" s="16"/>
      <c r="K93" s="16"/>
      <c r="L93" s="16"/>
      <c r="M93" s="16"/>
      <c r="N93" s="16"/>
      <c r="O93" s="16"/>
    </row>
    <row r="94" spans="1:15" s="21" customFormat="1" ht="28.5" customHeight="1" x14ac:dyDescent="0.25">
      <c r="A94" s="16"/>
      <c r="B94" s="16"/>
      <c r="C94" s="16"/>
      <c r="D94" s="16"/>
      <c r="E94" s="16"/>
      <c r="F94" s="16"/>
      <c r="G94" s="16"/>
      <c r="H94" s="16"/>
      <c r="I94" s="16"/>
      <c r="J94" s="16"/>
      <c r="K94" s="16"/>
      <c r="L94" s="16"/>
      <c r="M94" s="16"/>
      <c r="N94" s="16"/>
      <c r="O94" s="16"/>
    </row>
    <row r="95" spans="1:15" s="17" customFormat="1" ht="28.5" customHeight="1" x14ac:dyDescent="0.25">
      <c r="A95" s="16"/>
      <c r="B95" s="16"/>
      <c r="C95" s="16"/>
      <c r="D95" s="16"/>
      <c r="E95" s="16"/>
      <c r="F95" s="16"/>
      <c r="G95" s="16"/>
      <c r="H95" s="16"/>
      <c r="I95" s="16"/>
      <c r="J95" s="16"/>
      <c r="K95" s="16"/>
      <c r="L95" s="16"/>
      <c r="M95" s="16"/>
      <c r="N95" s="16"/>
      <c r="O95" s="16"/>
    </row>
    <row r="96" spans="1:15" s="17" customFormat="1" ht="28.5" customHeight="1" x14ac:dyDescent="0.25">
      <c r="A96" s="16"/>
      <c r="B96" s="16"/>
      <c r="C96" s="16"/>
      <c r="D96" s="16"/>
      <c r="E96" s="16"/>
      <c r="F96" s="16"/>
      <c r="G96" s="16"/>
      <c r="H96" s="16"/>
      <c r="I96" s="16"/>
      <c r="J96" s="16"/>
      <c r="K96" s="16"/>
      <c r="L96" s="16"/>
      <c r="M96" s="16"/>
      <c r="N96" s="16"/>
      <c r="O96" s="16"/>
    </row>
    <row r="97" s="16" customFormat="1" ht="28.5" customHeight="1" x14ac:dyDescent="0.25"/>
  </sheetData>
  <mergeCells count="5">
    <mergeCell ref="C44:D44"/>
    <mergeCell ref="E44:F44"/>
    <mergeCell ref="G44:H44"/>
    <mergeCell ref="C43:D43"/>
    <mergeCell ref="E43:H43"/>
  </mergeCells>
  <pageMargins left="0.78740157499999996" right="0.78740157499999996" top="0.984251969" bottom="0.984251969" header="0.4921259845" footer="0.4921259845"/>
  <pageSetup paperSize="9" scale="39" fitToHeight="0" orientation="landscape" horizontalDpi="300"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1YWIwMjdlMy05N2Y1LTRmMmItYjI0Mi0xODlmODRmMWJmZmUiIG9yaWdpbj0iZGVmYXVsdFZhbHVlIiAvPjxVc2VyTmFtZT5TRUJcc3R2YWxvZHplPC9Vc2VyTmFtZT48RGF0ZVRpbWU+Ni85LzIwMjMgMjoxODowMSBQTTwvRGF0ZVRpbWU+PExhYmVsU3RyaW5nPlRoaXMgaXRlbSBoYXMgbm8gY2xhc3NpZmljYXRpb248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5ab027e3-97f5-4f2b-b242-189f84f1bffe" origin="userSelected"/>
</file>

<file path=customXml/itemProps1.xml><?xml version="1.0" encoding="utf-8"?>
<ds:datastoreItem xmlns:ds="http://schemas.openxmlformats.org/officeDocument/2006/customXml" ds:itemID="{5C73D6A9-617D-4F50-A724-8013A0CBF5D7}">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9F5C3116-9A2E-42E5-8129-8A121C04170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Note</vt:lpstr>
      <vt:lpstr>Explanation</vt:lpstr>
      <vt:lpstr>Data</vt:lpstr>
      <vt:lpstr>Result-Dashboard</vt:lpstr>
      <vt:lpstr>Explanation!Print_Area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Salome Tvalodze</dc:creator>
  <cp:lastModifiedBy>Salome Tvalodze</cp:lastModifiedBy>
  <cp:lastPrinted>2023-09-17T12:23:59Z</cp:lastPrinted>
  <dcterms:created xsi:type="dcterms:W3CDTF">2023-06-09T14:16:54Z</dcterms:created>
  <dcterms:modified xsi:type="dcterms:W3CDTF">2023-10-13T07:46:15Z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e832673e-cd4b-4e36-a920-8223e12fe86a</vt:lpwstr>
  </property>
  <property fmtid="{D5CDD505-2E9C-101B-9397-08002B2CF9AE}" pid="3" name="bjDocumentSecurityLabel">
    <vt:lpwstr>This item has no classification</vt:lpwstr>
  </property>
  <property fmtid="{D5CDD505-2E9C-101B-9397-08002B2CF9AE}" pid="4" name="bjSaver">
    <vt:lpwstr>qVma/bk5jlDMzMqpSNmkWahOQwOdoOa2</vt:lpwstr>
  </property>
  <property fmtid="{D5CDD505-2E9C-101B-9397-08002B2CF9AE}" pid="5" name="bjClsUserRVM">
    <vt:lpwstr>[]</vt:lpwstr>
  </property>
  <property fmtid="{D5CDD505-2E9C-101B-9397-08002B2CF9AE}" pid="6" name="bjLabelHistoryID">
    <vt:lpwstr>{5C73D6A9-617D-4F50-A724-8013A0CBF5D7}</vt:lpwstr>
  </property>
</Properties>
</file>